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rinterSettings/printerSettings1.bin" ContentType="application/vnd.openxmlformats-officedocument.spreadsheetml.printerSettings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printerSettings/printerSettings2.bin" ContentType="application/vnd.openxmlformats-officedocument.spreadsheetml.printerSettings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printerSettings/printerSettings3.bin" ContentType="application/vnd.openxmlformats-officedocument.spreadsheetml.printerSettings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printerSettings/printerSettings4.bin" ContentType="application/vnd.openxmlformats-officedocument.spreadsheetml.printerSettings"/>
  <Override PartName="/xl/drawings/drawing5.xml" ContentType="application/vnd.openxmlformats-officedocument.drawing+xml"/>
  <Override PartName="/xl/comments4.xml" ContentType="application/vnd.openxmlformats-officedocument.spreadsheetml.comments+xml"/>
  <Override PartName="/xl/printerSettings/printerSettings5.bin" ContentType="application/vnd.openxmlformats-officedocument.spreadsheetml.printerSettings"/>
  <Override PartName="/xl/drawings/drawing6.xml" ContentType="application/vnd.openxmlformats-officedocument.drawing+xml"/>
  <Override PartName="/xl/comments5.xml" ContentType="application/vnd.openxmlformats-officedocument.spreadsheetml.comments+xml"/>
  <Override PartName="/xl/printerSettings/printerSettings6.bin" ContentType="application/vnd.openxmlformats-officedocument.spreadsheetml.printerSettings"/>
  <Override PartName="/xl/drawings/drawing7.xml" ContentType="application/vnd.openxmlformats-officedocument.drawing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puratosgroup.sharepoint.com/sites/O365-TEAM-Comunicao-Marketing-Sharepoint-ext-CustomerMarketint/Shared Documents/Marketing Team/Campanhas Sazonais/Campanha de Pascoa/2023_24/Distribuicao/"/>
    </mc:Choice>
  </mc:AlternateContent>
  <xr:revisionPtr revIDLastSave="0" documentId="8_{7573EE5B-9F94-4D2B-A7C0-FB3E2C09AC81}" xr6:coauthVersionLast="47" xr6:coauthVersionMax="47" xr10:uidLastSave="{00000000-0000-0000-0000-000000000000}"/>
  <bookViews>
    <workbookView xWindow="-120" yWindow="-120" windowWidth="20730" windowHeight="11040" tabRatio="940" activeTab="6" xr2:uid="{00000000-000D-0000-FFFF-FFFF00000000}"/>
  </bookViews>
  <sheets>
    <sheet name="Instruções de uso" sheetId="32" r:id="rId1"/>
    <sheet name="Colomba Amber &amp; Caramelo" sheetId="26" r:id="rId2"/>
    <sheet name="Barra de Ouro" sheetId="27" r:id="rId3"/>
    <sheet name="Copo Marshmellow" sheetId="28" r:id="rId4"/>
    <sheet name="Mini Ovos dois Choco" sheetId="29" r:id="rId5"/>
    <sheet name="Ovo Pipoca" sheetId="30" r:id="rId6"/>
    <sheet name="Ovo Pistache" sheetId="31" r:id="rId7"/>
  </sheets>
  <externalReferences>
    <externalReference r:id="rId8"/>
  </externalReferences>
  <definedNames>
    <definedName name="_xlnm.Print_Area" localSheetId="2">'Barra de Ouro'!$A$1:$H$69</definedName>
    <definedName name="_xlnm.Print_Area" localSheetId="1">'Colomba Amber &amp; Caramelo'!$A$1:$H$69</definedName>
    <definedName name="_xlnm.Print_Area" localSheetId="3">'Copo Marshmellow'!$A$1:$H$71</definedName>
    <definedName name="_xlnm.Print_Area" localSheetId="4">'Mini Ovos dois Choco'!$A$1:$H$63</definedName>
    <definedName name="_xlnm.Print_Area" localSheetId="5">'Ovo Pipoca'!$A$1:$H$71</definedName>
    <definedName name="_xlnm.Print_Area" localSheetId="6">'Ovo Pistache'!$A$1:$H$71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60" i="29" l="1"/>
  <c r="F69" i="28"/>
  <c r="F68" i="28"/>
  <c r="F67" i="28"/>
  <c r="F66" i="28"/>
  <c r="D63" i="28"/>
  <c r="F68" i="26" l="1"/>
  <c r="F18" i="31"/>
  <c r="F17" i="31"/>
  <c r="F18" i="30"/>
  <c r="F17" i="30"/>
  <c r="F44" i="28"/>
  <c r="F55" i="28"/>
  <c r="F17" i="29"/>
  <c r="D62" i="31" l="1"/>
  <c r="B52" i="31"/>
  <c r="F50" i="31"/>
  <c r="F49" i="31"/>
  <c r="F48" i="31"/>
  <c r="F47" i="31"/>
  <c r="F46" i="31"/>
  <c r="F45" i="31"/>
  <c r="B43" i="31"/>
  <c r="B41" i="31"/>
  <c r="F39" i="31"/>
  <c r="F38" i="31"/>
  <c r="F37" i="31"/>
  <c r="F36" i="31"/>
  <c r="F35" i="31"/>
  <c r="F34" i="31"/>
  <c r="F33" i="31"/>
  <c r="F32" i="31"/>
  <c r="F31" i="31"/>
  <c r="F30" i="31"/>
  <c r="B27" i="31"/>
  <c r="B67" i="31" s="1"/>
  <c r="F25" i="31"/>
  <c r="F24" i="31"/>
  <c r="F23" i="31"/>
  <c r="F22" i="31"/>
  <c r="F21" i="31"/>
  <c r="F20" i="31"/>
  <c r="F19" i="31"/>
  <c r="F16" i="31"/>
  <c r="B13" i="31"/>
  <c r="B65" i="31" s="1"/>
  <c r="F11" i="31"/>
  <c r="F10" i="31"/>
  <c r="F9" i="31"/>
  <c r="F8" i="31"/>
  <c r="F7" i="31"/>
  <c r="F6" i="31"/>
  <c r="F5" i="31"/>
  <c r="D62" i="30"/>
  <c r="B52" i="30"/>
  <c r="F50" i="30"/>
  <c r="F49" i="30"/>
  <c r="F48" i="30"/>
  <c r="F47" i="30"/>
  <c r="F46" i="30"/>
  <c r="F45" i="30"/>
  <c r="B43" i="30"/>
  <c r="B41" i="30"/>
  <c r="F39" i="30"/>
  <c r="F38" i="30"/>
  <c r="F37" i="30"/>
  <c r="F36" i="30"/>
  <c r="F35" i="30"/>
  <c r="F34" i="30"/>
  <c r="F33" i="30"/>
  <c r="F32" i="30"/>
  <c r="F31" i="30"/>
  <c r="F30" i="30"/>
  <c r="B27" i="30"/>
  <c r="B67" i="30" s="1"/>
  <c r="F25" i="30"/>
  <c r="F24" i="30"/>
  <c r="F23" i="30"/>
  <c r="F22" i="30"/>
  <c r="F21" i="30"/>
  <c r="F20" i="30"/>
  <c r="F19" i="30"/>
  <c r="F16" i="30"/>
  <c r="B13" i="30"/>
  <c r="B65" i="30" s="1"/>
  <c r="F11" i="30"/>
  <c r="F10" i="30"/>
  <c r="F9" i="30"/>
  <c r="F8" i="30"/>
  <c r="F7" i="30"/>
  <c r="F6" i="30"/>
  <c r="F5" i="30"/>
  <c r="D54" i="29"/>
  <c r="B44" i="29"/>
  <c r="F42" i="29"/>
  <c r="F41" i="29"/>
  <c r="F40" i="29"/>
  <c r="F39" i="29"/>
  <c r="F38" i="29"/>
  <c r="F37" i="29"/>
  <c r="B35" i="29"/>
  <c r="B33" i="29"/>
  <c r="F31" i="29"/>
  <c r="F30" i="29"/>
  <c r="F29" i="29"/>
  <c r="F28" i="29"/>
  <c r="B25" i="29"/>
  <c r="B59" i="29" s="1"/>
  <c r="F23" i="29"/>
  <c r="F22" i="29"/>
  <c r="F21" i="29"/>
  <c r="F20" i="29"/>
  <c r="F19" i="29"/>
  <c r="F18" i="29"/>
  <c r="F16" i="29"/>
  <c r="B13" i="29"/>
  <c r="B57" i="29" s="1"/>
  <c r="F11" i="29"/>
  <c r="F10" i="29"/>
  <c r="F9" i="29"/>
  <c r="F8" i="29"/>
  <c r="F7" i="29"/>
  <c r="F6" i="29"/>
  <c r="F5" i="29"/>
  <c r="D62" i="28"/>
  <c r="B51" i="28"/>
  <c r="F49" i="28"/>
  <c r="F48" i="28"/>
  <c r="F47" i="28"/>
  <c r="F46" i="28"/>
  <c r="F45" i="28"/>
  <c r="F43" i="28"/>
  <c r="B39" i="28"/>
  <c r="F37" i="28"/>
  <c r="D37" i="28"/>
  <c r="F36" i="28"/>
  <c r="F35" i="28"/>
  <c r="F34" i="28"/>
  <c r="F33" i="28"/>
  <c r="F32" i="28"/>
  <c r="F31" i="28"/>
  <c r="F30" i="28"/>
  <c r="F29" i="28"/>
  <c r="F28" i="28"/>
  <c r="B25" i="28"/>
  <c r="B67" i="28" s="1"/>
  <c r="F23" i="28"/>
  <c r="F22" i="28"/>
  <c r="F21" i="28"/>
  <c r="F20" i="28"/>
  <c r="F19" i="28"/>
  <c r="F18" i="28"/>
  <c r="F17" i="28"/>
  <c r="F16" i="28"/>
  <c r="B13" i="28"/>
  <c r="B65" i="28" s="1"/>
  <c r="F11" i="28"/>
  <c r="F10" i="28"/>
  <c r="F9" i="28"/>
  <c r="F8" i="28"/>
  <c r="F7" i="28"/>
  <c r="F6" i="28"/>
  <c r="F5" i="28"/>
  <c r="F26" i="31" l="1"/>
  <c r="D65" i="31"/>
  <c r="F26" i="30"/>
  <c r="F12" i="30"/>
  <c r="F12" i="28"/>
  <c r="F12" i="31"/>
  <c r="B69" i="31"/>
  <c r="F51" i="31"/>
  <c r="F40" i="31"/>
  <c r="D66" i="31"/>
  <c r="B56" i="31" s="1"/>
  <c r="F56" i="31" s="1"/>
  <c r="F51" i="30"/>
  <c r="B69" i="30"/>
  <c r="F40" i="30"/>
  <c r="D65" i="30"/>
  <c r="D66" i="30"/>
  <c r="F43" i="29"/>
  <c r="F24" i="29"/>
  <c r="F12" i="29"/>
  <c r="B61" i="29"/>
  <c r="F32" i="29"/>
  <c r="D57" i="29"/>
  <c r="D58" i="29"/>
  <c r="F38" i="28"/>
  <c r="F24" i="28"/>
  <c r="B69" i="28"/>
  <c r="F50" i="28"/>
  <c r="D65" i="28"/>
  <c r="D66" i="28"/>
  <c r="D60" i="27"/>
  <c r="B50" i="27"/>
  <c r="F48" i="27"/>
  <c r="F47" i="27"/>
  <c r="F46" i="27"/>
  <c r="F45" i="27"/>
  <c r="F44" i="27"/>
  <c r="F43" i="27"/>
  <c r="F49" i="27" s="1"/>
  <c r="B39" i="27"/>
  <c r="F37" i="27"/>
  <c r="F36" i="27"/>
  <c r="F35" i="27"/>
  <c r="F34" i="27"/>
  <c r="F33" i="27"/>
  <c r="F32" i="27"/>
  <c r="F31" i="27"/>
  <c r="F30" i="27"/>
  <c r="F29" i="27"/>
  <c r="F28" i="27"/>
  <c r="B25" i="27"/>
  <c r="B65" i="27" s="1"/>
  <c r="F23" i="27"/>
  <c r="F22" i="27"/>
  <c r="F21" i="27"/>
  <c r="F20" i="27"/>
  <c r="F19" i="27"/>
  <c r="F18" i="27"/>
  <c r="F17" i="27"/>
  <c r="F16" i="27"/>
  <c r="B13" i="27"/>
  <c r="B63" i="27" s="1"/>
  <c r="F11" i="27"/>
  <c r="F10" i="27"/>
  <c r="F9" i="27"/>
  <c r="F8" i="27"/>
  <c r="F7" i="27"/>
  <c r="F6" i="27"/>
  <c r="F5" i="27"/>
  <c r="E67" i="31" l="1"/>
  <c r="B67" i="27"/>
  <c r="B57" i="31"/>
  <c r="F57" i="31" s="1"/>
  <c r="D63" i="31"/>
  <c r="F66" i="31" s="1"/>
  <c r="B58" i="31"/>
  <c r="F58" i="31" s="1"/>
  <c r="B55" i="31"/>
  <c r="F55" i="31" s="1"/>
  <c r="D63" i="30"/>
  <c r="F66" i="30" s="1"/>
  <c r="E67" i="30"/>
  <c r="B56" i="30"/>
  <c r="F56" i="30" s="1"/>
  <c r="B55" i="30"/>
  <c r="F55" i="30" s="1"/>
  <c r="B57" i="30"/>
  <c r="F57" i="30" s="1"/>
  <c r="B58" i="30"/>
  <c r="F58" i="30" s="1"/>
  <c r="B49" i="29"/>
  <c r="F49" i="29" s="1"/>
  <c r="B48" i="29"/>
  <c r="F48" i="29" s="1"/>
  <c r="B47" i="29"/>
  <c r="F47" i="29" s="1"/>
  <c r="B50" i="29"/>
  <c r="F50" i="29" s="1"/>
  <c r="D55" i="29"/>
  <c r="F58" i="29" s="1"/>
  <c r="E59" i="29"/>
  <c r="F57" i="28"/>
  <c r="F56" i="28"/>
  <c r="F54" i="28"/>
  <c r="F58" i="28"/>
  <c r="E67" i="28"/>
  <c r="F38" i="27"/>
  <c r="F12" i="27"/>
  <c r="F24" i="27"/>
  <c r="D63" i="27"/>
  <c r="D64" i="27"/>
  <c r="D60" i="26"/>
  <c r="F48" i="26"/>
  <c r="F47" i="26"/>
  <c r="F46" i="26"/>
  <c r="F45" i="26"/>
  <c r="F44" i="26"/>
  <c r="F43" i="26"/>
  <c r="B39" i="26"/>
  <c r="F37" i="26"/>
  <c r="F36" i="26"/>
  <c r="F35" i="26"/>
  <c r="F34" i="26"/>
  <c r="F33" i="26"/>
  <c r="F32" i="26"/>
  <c r="F31" i="26"/>
  <c r="F30" i="26"/>
  <c r="F29" i="26"/>
  <c r="F28" i="26"/>
  <c r="B25" i="26"/>
  <c r="B65" i="26" s="1"/>
  <c r="F23" i="26"/>
  <c r="F22" i="26"/>
  <c r="F21" i="26"/>
  <c r="F20" i="26"/>
  <c r="F19" i="26"/>
  <c r="F18" i="26"/>
  <c r="F17" i="26"/>
  <c r="F16" i="26"/>
  <c r="B13" i="26"/>
  <c r="B63" i="26" s="1"/>
  <c r="F11" i="26"/>
  <c r="F10" i="26"/>
  <c r="F9" i="26"/>
  <c r="F8" i="26"/>
  <c r="F7" i="26"/>
  <c r="F6" i="26"/>
  <c r="F5" i="26"/>
  <c r="F59" i="31" l="1"/>
  <c r="F67" i="31" s="1"/>
  <c r="F68" i="31" s="1"/>
  <c r="F2" i="31" s="1"/>
  <c r="D61" i="27"/>
  <c r="F64" i="27" s="1"/>
  <c r="F59" i="30"/>
  <c r="F67" i="30" s="1"/>
  <c r="F68" i="30" s="1"/>
  <c r="F51" i="29"/>
  <c r="F59" i="29" s="1"/>
  <c r="F59" i="28"/>
  <c r="F2" i="28" s="1"/>
  <c r="E65" i="27"/>
  <c r="B55" i="27"/>
  <c r="F55" i="27" s="1"/>
  <c r="B54" i="27"/>
  <c r="F54" i="27" s="1"/>
  <c r="B53" i="27"/>
  <c r="F53" i="27" s="1"/>
  <c r="B56" i="27"/>
  <c r="F56" i="27" s="1"/>
  <c r="F38" i="26"/>
  <c r="F24" i="26"/>
  <c r="F12" i="26"/>
  <c r="D63" i="26"/>
  <c r="D64" i="26"/>
  <c r="F49" i="26"/>
  <c r="B50" i="26"/>
  <c r="B67" i="26" s="1"/>
  <c r="F69" i="31" l="1"/>
  <c r="F70" i="31" s="1"/>
  <c r="D61" i="26"/>
  <c r="F64" i="26" s="1"/>
  <c r="F69" i="30"/>
  <c r="F70" i="30" s="1"/>
  <c r="F2" i="30"/>
  <c r="F61" i="29"/>
  <c r="F62" i="29" s="1"/>
  <c r="F2" i="29"/>
  <c r="F70" i="28"/>
  <c r="F57" i="27"/>
  <c r="F65" i="27" s="1"/>
  <c r="F66" i="27" s="1"/>
  <c r="F2" i="27" s="1"/>
  <c r="B55" i="26"/>
  <c r="F55" i="26" s="1"/>
  <c r="B54" i="26"/>
  <c r="F54" i="26" s="1"/>
  <c r="B56" i="26"/>
  <c r="F56" i="26" s="1"/>
  <c r="B53" i="26"/>
  <c r="F53" i="26" s="1"/>
  <c r="E65" i="26"/>
  <c r="F67" i="27" l="1"/>
  <c r="F68" i="27" s="1"/>
  <c r="F57" i="26"/>
  <c r="F65" i="26" s="1"/>
  <c r="F66" i="26" s="1"/>
  <c r="F67" i="26" l="1"/>
  <c r="F2" i="2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Vaccari Rodrigo</author>
  </authors>
  <commentList>
    <comment ref="E5" authorId="0" shapeId="0" xr:uid="{013AB65C-36B3-4A49-A3D5-310E28E2C029}">
      <text>
        <r>
          <rPr>
            <sz val="9"/>
            <color indexed="81"/>
            <rFont val="Segoe UI"/>
            <family val="2"/>
          </rPr>
          <t xml:space="preserve">
Insira o preço do quilo dos ingredientes</t>
        </r>
      </text>
    </comment>
    <comment ref="D53" authorId="0" shapeId="0" xr:uid="{6E2FDE5F-9A40-48ED-A695-EF163B909423}">
      <text>
        <r>
          <rPr>
            <sz val="9"/>
            <color indexed="81"/>
            <rFont val="Segoe UI"/>
            <family val="2"/>
          </rPr>
          <t xml:space="preserve">Digite as embalagens que irá utilizar para venda do produto.
</t>
        </r>
      </text>
    </comment>
    <comment ref="E53" authorId="0" shapeId="0" xr:uid="{7BE4E211-5E66-4164-90F6-CF67E0CC2848}">
      <text>
        <r>
          <rPr>
            <sz val="9"/>
            <color indexed="81"/>
            <rFont val="Segoe UI"/>
            <family val="2"/>
          </rPr>
          <t>Digite o valor unitário das embalagens e outros.</t>
        </r>
      </text>
    </comment>
    <comment ref="D59" authorId="0" shapeId="0" xr:uid="{FA3CEAB5-9052-4093-899A-4029E2E1BC83}">
      <text>
        <r>
          <rPr>
            <sz val="9"/>
            <color indexed="81"/>
            <rFont val="Segoe UI"/>
            <family val="2"/>
          </rPr>
          <t>Digite o valor do número estimado de perda de forno (aproximadamente 5% a 10%)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Vaccari Rodrigo</author>
  </authors>
  <commentList>
    <comment ref="E5" authorId="0" shapeId="0" xr:uid="{D60928F8-03D6-4EAD-98B3-F6216979C2DB}">
      <text>
        <r>
          <rPr>
            <sz val="9"/>
            <color indexed="81"/>
            <rFont val="Segoe UI"/>
            <family val="2"/>
          </rPr>
          <t xml:space="preserve">
Insira o preço do quilo dos ingredientes</t>
        </r>
      </text>
    </comment>
    <comment ref="D53" authorId="0" shapeId="0" xr:uid="{62E1E0F8-101C-490C-B74C-61F617178FBA}">
      <text>
        <r>
          <rPr>
            <sz val="9"/>
            <color indexed="81"/>
            <rFont val="Segoe UI"/>
            <family val="2"/>
          </rPr>
          <t xml:space="preserve">Digite as embalagens que irá utilizar para venda do produto.
</t>
        </r>
      </text>
    </comment>
    <comment ref="E53" authorId="0" shapeId="0" xr:uid="{51A9CF8F-D40F-463C-AD5F-98E3658E3BA4}">
      <text>
        <r>
          <rPr>
            <sz val="9"/>
            <color indexed="81"/>
            <rFont val="Segoe UI"/>
            <family val="2"/>
          </rPr>
          <t>Digite o valor unitário das embalagens e outros.</t>
        </r>
      </text>
    </comment>
    <comment ref="D59" authorId="0" shapeId="0" xr:uid="{8338EE47-53F4-4640-8E1C-9FFD750FD518}">
      <text>
        <r>
          <rPr>
            <sz val="9"/>
            <color indexed="81"/>
            <rFont val="Segoe UI"/>
            <family val="2"/>
          </rPr>
          <t>Digite o valor do número estimado de perda de forno (aproximadamente 5% a 10%)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Vaccari Rodrigo</author>
  </authors>
  <commentList>
    <comment ref="E5" authorId="0" shapeId="0" xr:uid="{700C07F4-112D-425E-8C8C-8BDEC04C9B89}">
      <text>
        <r>
          <rPr>
            <sz val="9"/>
            <color indexed="81"/>
            <rFont val="Segoe UI"/>
            <family val="2"/>
          </rPr>
          <t xml:space="preserve">
Insira o preço do quilo dos ingredientes</t>
        </r>
      </text>
    </comment>
    <comment ref="E16" authorId="0" shapeId="0" xr:uid="{0E3ABEF1-421E-40F8-9C0D-9BB1DCABF8CB}">
      <text>
        <r>
          <rPr>
            <sz val="9"/>
            <color indexed="81"/>
            <rFont val="Segoe UI"/>
            <family val="2"/>
          </rPr>
          <t xml:space="preserve">
Insira o preço do quilo dos ingredientes</t>
        </r>
      </text>
    </comment>
    <comment ref="E17" authorId="0" shapeId="0" xr:uid="{DBC20ACC-B4C6-4BF8-BE7D-4B5FAD217FCC}">
      <text>
        <r>
          <rPr>
            <sz val="9"/>
            <color indexed="81"/>
            <rFont val="Segoe UI"/>
            <family val="2"/>
          </rPr>
          <t xml:space="preserve">
Insira o preço do quilo dos ingredientes</t>
        </r>
      </text>
    </comment>
    <comment ref="E18" authorId="0" shapeId="0" xr:uid="{282A7842-832A-46AF-A04E-665E1CCB4D55}">
      <text>
        <r>
          <rPr>
            <sz val="9"/>
            <color indexed="81"/>
            <rFont val="Segoe UI"/>
            <family val="2"/>
          </rPr>
          <t xml:space="preserve">
Insira o preço do quilo dos ingredientes</t>
        </r>
      </text>
    </comment>
    <comment ref="E28" authorId="0" shapeId="0" xr:uid="{810630A6-21D0-4EB8-A5F4-7ACAE886AEB3}">
      <text>
        <r>
          <rPr>
            <sz val="9"/>
            <color indexed="81"/>
            <rFont val="Segoe UI"/>
            <family val="2"/>
          </rPr>
          <t xml:space="preserve">
Insira o preço do quilo dos ingredientes</t>
        </r>
      </text>
    </comment>
    <comment ref="E29" authorId="0" shapeId="0" xr:uid="{8865730C-4F2E-43E5-8F1F-DA6531D65156}">
      <text>
        <r>
          <rPr>
            <sz val="9"/>
            <color indexed="81"/>
            <rFont val="Segoe UI"/>
            <family val="2"/>
          </rPr>
          <t xml:space="preserve">
Insira o preço do quilo dos ingredientes</t>
        </r>
      </text>
    </comment>
    <comment ref="E30" authorId="0" shapeId="0" xr:uid="{D30270A0-B2F1-4CAC-BF2E-E79B594267C3}">
      <text>
        <r>
          <rPr>
            <sz val="9"/>
            <color indexed="81"/>
            <rFont val="Segoe UI"/>
            <family val="2"/>
          </rPr>
          <t xml:space="preserve">
Insira o preço do quilo dos ingredientes</t>
        </r>
      </text>
    </comment>
    <comment ref="E43" authorId="0" shapeId="0" xr:uid="{5A56FB83-09E2-4DAF-9A85-DD5A838D4E9C}">
      <text>
        <r>
          <rPr>
            <sz val="9"/>
            <color indexed="81"/>
            <rFont val="Segoe UI"/>
            <family val="2"/>
          </rPr>
          <t xml:space="preserve">
Insira o preço do quilo dos ingredientes</t>
        </r>
      </text>
    </comment>
    <comment ref="E44" authorId="0" shapeId="0" xr:uid="{F402BBB6-0B74-46CA-AD13-75D004ECF2FD}">
      <text>
        <r>
          <rPr>
            <sz val="9"/>
            <color indexed="81"/>
            <rFont val="Segoe UI"/>
            <family val="2"/>
          </rPr>
          <t xml:space="preserve">
Insira o preço do quilo dos ingredientes</t>
        </r>
      </text>
    </comment>
    <comment ref="E45" authorId="0" shapeId="0" xr:uid="{0A4B847B-D47F-4BE8-B7C0-58D1A803D12C}">
      <text>
        <r>
          <rPr>
            <sz val="9"/>
            <color indexed="81"/>
            <rFont val="Segoe UI"/>
            <family val="2"/>
          </rPr>
          <t xml:space="preserve">
Insira o preço do quilo dos ingredientes</t>
        </r>
      </text>
    </comment>
    <comment ref="E46" authorId="0" shapeId="0" xr:uid="{F614C001-0466-4B69-B9B3-DAEF66B78A5A}">
      <text>
        <r>
          <rPr>
            <sz val="9"/>
            <color indexed="81"/>
            <rFont val="Segoe UI"/>
            <family val="2"/>
          </rPr>
          <t xml:space="preserve">
Insira o preço do quilo dos ingredientes</t>
        </r>
      </text>
    </comment>
    <comment ref="D54" authorId="0" shapeId="0" xr:uid="{24E8FB5C-3AC6-4117-AE6B-6213B69A026E}">
      <text>
        <r>
          <rPr>
            <sz val="9"/>
            <color indexed="81"/>
            <rFont val="Segoe UI"/>
            <family val="2"/>
          </rPr>
          <t xml:space="preserve">Digite as embalagens que irá utilizar para venda do produto.
</t>
        </r>
      </text>
    </comment>
    <comment ref="E54" authorId="0" shapeId="0" xr:uid="{CEEDE654-F25D-44DF-9433-79AFFAC4F8F3}">
      <text>
        <r>
          <rPr>
            <sz val="9"/>
            <color indexed="81"/>
            <rFont val="Segoe UI"/>
            <family val="2"/>
          </rPr>
          <t xml:space="preserve">
Insira o preço do quilo dos ingredientes</t>
        </r>
      </text>
    </comment>
    <comment ref="D55" authorId="0" shapeId="0" xr:uid="{D526172D-0142-4F1C-8F63-50DD5DC7A208}">
      <text>
        <r>
          <rPr>
            <sz val="9"/>
            <color indexed="81"/>
            <rFont val="Segoe UI"/>
            <family val="2"/>
          </rPr>
          <t xml:space="preserve">Digite as embalagens que irá utilizar para venda do produto.
</t>
        </r>
      </text>
    </comment>
    <comment ref="E55" authorId="0" shapeId="0" xr:uid="{A0B97424-18E3-49A0-AF54-EA12E88F5328}">
      <text>
        <r>
          <rPr>
            <sz val="9"/>
            <color indexed="81"/>
            <rFont val="Segoe UI"/>
            <family val="2"/>
          </rPr>
          <t xml:space="preserve">
Insira o preço do quilo dos ingredientes</t>
        </r>
      </text>
    </comment>
    <comment ref="E56" authorId="0" shapeId="0" xr:uid="{5EB42914-F472-4C10-839B-609988230FBA}">
      <text>
        <r>
          <rPr>
            <sz val="9"/>
            <color indexed="81"/>
            <rFont val="Segoe UI"/>
            <family val="2"/>
          </rPr>
          <t xml:space="preserve">
Insira o preço do quilo dos ingredientes</t>
        </r>
      </text>
    </comment>
    <comment ref="E57" authorId="0" shapeId="0" xr:uid="{FF077D47-AD2E-4D0E-A188-099525D88A03}">
      <text>
        <r>
          <rPr>
            <sz val="9"/>
            <color indexed="81"/>
            <rFont val="Segoe UI"/>
            <family val="2"/>
          </rPr>
          <t xml:space="preserve">
Insira o preço do quilo dos ingredientes</t>
        </r>
      </text>
    </comment>
    <comment ref="E58" authorId="0" shapeId="0" xr:uid="{84744ACD-24F6-4150-93E7-367529B9B523}">
      <text>
        <r>
          <rPr>
            <sz val="9"/>
            <color indexed="81"/>
            <rFont val="Segoe UI"/>
            <family val="2"/>
          </rPr>
          <t xml:space="preserve">
Insira o preço do quilo dos ingredientes</t>
        </r>
      </text>
    </comment>
    <comment ref="D61" authorId="0" shapeId="0" xr:uid="{745A3214-578B-40ED-882F-8012022C6FA8}">
      <text>
        <r>
          <rPr>
            <sz val="9"/>
            <color indexed="81"/>
            <rFont val="Segoe UI"/>
            <family val="2"/>
          </rPr>
          <t>Digite o valor do número estimado de perda de forno (aproximadamente 5% a 10%)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Vaccari Rodrigo</author>
  </authors>
  <commentList>
    <comment ref="E5" authorId="0" shapeId="0" xr:uid="{D84FBE09-F745-48BF-A580-46F2834489CA}">
      <text>
        <r>
          <rPr>
            <sz val="9"/>
            <color indexed="81"/>
            <rFont val="Segoe UI"/>
            <family val="2"/>
          </rPr>
          <t xml:space="preserve">
Insira o preço do quilo dos ingredientes</t>
        </r>
      </text>
    </comment>
    <comment ref="D47" authorId="0" shapeId="0" xr:uid="{F347076D-6926-44E2-B18B-BC34B7E786B4}">
      <text>
        <r>
          <rPr>
            <sz val="9"/>
            <color indexed="81"/>
            <rFont val="Segoe UI"/>
            <family val="2"/>
          </rPr>
          <t xml:space="preserve">Digite as embalagens que irá utilizar para venda do produto.
</t>
        </r>
      </text>
    </comment>
    <comment ref="E47" authorId="0" shapeId="0" xr:uid="{51A51C4A-ACEB-4FBF-A054-BA34E1613587}">
      <text>
        <r>
          <rPr>
            <sz val="9"/>
            <color indexed="81"/>
            <rFont val="Segoe UI"/>
            <family val="2"/>
          </rPr>
          <t>Digite o valor unitário das embalagens e outros.</t>
        </r>
      </text>
    </comment>
    <comment ref="D53" authorId="0" shapeId="0" xr:uid="{E9575875-4289-44AA-966E-4A5690A9DB21}">
      <text>
        <r>
          <rPr>
            <sz val="9"/>
            <color indexed="81"/>
            <rFont val="Segoe UI"/>
            <family val="2"/>
          </rPr>
          <t>Digite o valor do número estimado de perda de forno (aproximadamente 5% a 10%)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Vaccari Rodrigo</author>
  </authors>
  <commentList>
    <comment ref="E5" authorId="0" shapeId="0" xr:uid="{16B8B870-54B1-4191-81FB-7246FF8C9010}">
      <text>
        <r>
          <rPr>
            <sz val="9"/>
            <color indexed="81"/>
            <rFont val="Segoe UI"/>
            <family val="2"/>
          </rPr>
          <t xml:space="preserve">
Insira o preço do quilo dos ingredientes</t>
        </r>
      </text>
    </comment>
    <comment ref="D55" authorId="0" shapeId="0" xr:uid="{68AB0FC7-4AB7-4806-813D-6C2547553360}">
      <text>
        <r>
          <rPr>
            <sz val="9"/>
            <color indexed="81"/>
            <rFont val="Segoe UI"/>
            <family val="2"/>
          </rPr>
          <t xml:space="preserve">Digite as embalagens que irá utilizar para venda do produto.
</t>
        </r>
      </text>
    </comment>
    <comment ref="E55" authorId="0" shapeId="0" xr:uid="{0A26CE0B-3E92-4F4B-9E85-5F089E895CA9}">
      <text>
        <r>
          <rPr>
            <sz val="9"/>
            <color indexed="81"/>
            <rFont val="Segoe UI"/>
            <family val="2"/>
          </rPr>
          <t>Digite o valor unitário das embalagens e outros.</t>
        </r>
      </text>
    </comment>
    <comment ref="D61" authorId="0" shapeId="0" xr:uid="{29D646B4-1FB8-4345-BD08-31D698DC215B}">
      <text>
        <r>
          <rPr>
            <sz val="9"/>
            <color indexed="81"/>
            <rFont val="Segoe UI"/>
            <family val="2"/>
          </rPr>
          <t>Digite o valor do número estimado de perda de forno (aproximadamente 5% a 10%)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Vaccari Rodrigo</author>
    <author>Vaccari Rodrigo</author>
  </authors>
  <commentList>
    <comment ref="E5" authorId="0" shapeId="0" xr:uid="{05C99279-5B48-43B0-AEF9-CF1AB0C81EA1}">
      <text>
        <r>
          <rPr>
            <sz val="9"/>
            <color indexed="81"/>
            <rFont val="Segoe UI"/>
            <family val="2"/>
          </rPr>
          <t xml:space="preserve">
Insira o preço do quilo dos ingredientes</t>
        </r>
      </text>
    </comment>
    <comment ref="D55" authorId="0" shapeId="0" xr:uid="{0AAE2890-B6E0-4F3F-9E51-29D828C16E77}">
      <text>
        <r>
          <rPr>
            <sz val="9"/>
            <color indexed="81"/>
            <rFont val="Segoe UI"/>
            <family val="2"/>
          </rPr>
          <t xml:space="preserve">Digite as embalagens que irá utilizar para venda do produto.
</t>
        </r>
      </text>
    </comment>
    <comment ref="E55" authorId="0" shapeId="0" xr:uid="{BAE4B2B1-1A64-4185-BD3E-4AD621EBE7EB}">
      <text>
        <r>
          <rPr>
            <sz val="9"/>
            <color indexed="81"/>
            <rFont val="Segoe UI"/>
            <family val="2"/>
          </rPr>
          <t>Digite o valor unitário das embalagens e outros.</t>
        </r>
      </text>
    </comment>
    <comment ref="D61" authorId="0" shapeId="0" xr:uid="{34A16CBF-1911-4DB1-BDF2-278F104C96F8}">
      <text>
        <r>
          <rPr>
            <sz val="9"/>
            <color indexed="81"/>
            <rFont val="Segoe UI"/>
            <family val="2"/>
          </rPr>
          <t>Digite o valor do número estimado de perda de forno (aproximadamente 5% a 10%)</t>
        </r>
      </text>
    </comment>
    <comment ref="G70" authorId="1" shapeId="0" xr:uid="{272FC943-74F1-4A0D-87C4-A7210CAA1812}">
      <text>
        <r>
          <rPr>
            <b/>
            <sz val="9"/>
            <color indexed="81"/>
            <rFont val="Segoe UI"/>
            <family val="2"/>
          </rPr>
          <t xml:space="preserve">Inserir o Mkp desejado 
</t>
        </r>
      </text>
    </comment>
  </commentList>
</comments>
</file>

<file path=xl/sharedStrings.xml><?xml version="1.0" encoding="utf-8"?>
<sst xmlns="http://schemas.openxmlformats.org/spreadsheetml/2006/main" count="608" uniqueCount="102">
  <si>
    <t>Qtde KG</t>
  </si>
  <si>
    <t>Produto</t>
  </si>
  <si>
    <t>Custo na receita</t>
  </si>
  <si>
    <t>Kg</t>
  </si>
  <si>
    <t>Qtde Kg</t>
  </si>
  <si>
    <t>Embalagem</t>
  </si>
  <si>
    <t xml:space="preserve">Qtde </t>
  </si>
  <si>
    <t>Unidades</t>
  </si>
  <si>
    <t>Saco plástico</t>
  </si>
  <si>
    <t>Rendimento Total Massa :</t>
  </si>
  <si>
    <t>Quebra de forno</t>
  </si>
  <si>
    <t>Água gelada</t>
  </si>
  <si>
    <t>PLANILHA DE CUSTOS DA RECEITA</t>
  </si>
  <si>
    <t>Custo kg Receita</t>
  </si>
  <si>
    <t>Produto/ Ingrediente</t>
  </si>
  <si>
    <t>Custo Ingrediente Kg</t>
  </si>
  <si>
    <t>Custo Dosagem na receita</t>
  </si>
  <si>
    <t>Rendimento Recheio:</t>
  </si>
  <si>
    <t>Rendimento Acabamento:</t>
  </si>
  <si>
    <t>Embalagem/ Custo m-obra unitário</t>
  </si>
  <si>
    <t>Custo Unidade</t>
  </si>
  <si>
    <t>Fita decorativa</t>
  </si>
  <si>
    <t>Outros</t>
  </si>
  <si>
    <t>Peso Porção Corte Cru antes assar</t>
  </si>
  <si>
    <t>Peso Porção sem cobertura</t>
  </si>
  <si>
    <t>Peso Porção com Cobertura</t>
  </si>
  <si>
    <t xml:space="preserve">Total massa/ base CRU </t>
  </si>
  <si>
    <t>Total Massa com perda de Forno Kg</t>
  </si>
  <si>
    <t>Peso Unidade Kg</t>
  </si>
  <si>
    <t>Total complemento pré forno</t>
  </si>
  <si>
    <t>Total Produto Acabado  KG e R$ da Receita</t>
  </si>
  <si>
    <t>Total Cobertura/ Acabamento</t>
  </si>
  <si>
    <t xml:space="preserve">Custo Unitário Peça </t>
  </si>
  <si>
    <t>Sugestão de venda Unitária R$</t>
  </si>
  <si>
    <t>Recheio:</t>
  </si>
  <si>
    <t>1ª Etapa - Esponja</t>
  </si>
  <si>
    <t>2ª Etapa - Reforço</t>
  </si>
  <si>
    <t>Chantypak</t>
  </si>
  <si>
    <t>Pistache torrado</t>
  </si>
  <si>
    <t>Rendimento Reforço:</t>
  </si>
  <si>
    <t>Rendimento esponja:</t>
  </si>
  <si>
    <t>Markup</t>
  </si>
  <si>
    <t>Preço do quilo da receita</t>
  </si>
  <si>
    <t xml:space="preserve">Farinha de Trigo </t>
  </si>
  <si>
    <t xml:space="preserve">Água </t>
  </si>
  <si>
    <t>Fermento biológico fresco</t>
  </si>
  <si>
    <t xml:space="preserve">Tegral Panettone Madre </t>
  </si>
  <si>
    <t xml:space="preserve">Belcolade Amber </t>
  </si>
  <si>
    <t xml:space="preserve">Recheio Gourmet Dulce de Leche </t>
  </si>
  <si>
    <t>Cobertura</t>
  </si>
  <si>
    <t>Carat Decorcrem Meio amargo</t>
  </si>
  <si>
    <t xml:space="preserve">Carat Decorcrem Caramelo </t>
  </si>
  <si>
    <t>1ª Etapa -Casca</t>
  </si>
  <si>
    <t xml:space="preserve">Chocolanté Meio Amargo </t>
  </si>
  <si>
    <t>Rendimento Casca</t>
  </si>
  <si>
    <t>2ª Etapa - Casca</t>
  </si>
  <si>
    <t xml:space="preserve">Carat Supercrem Avelã Cacao Trace </t>
  </si>
  <si>
    <t>Avelã picada</t>
  </si>
  <si>
    <t>Brownie de Avelã</t>
  </si>
  <si>
    <t xml:space="preserve">Satin Brownie </t>
  </si>
  <si>
    <t xml:space="preserve">Manteiga Integral Sem Sal </t>
  </si>
  <si>
    <t xml:space="preserve">Avelã picada </t>
  </si>
  <si>
    <t>Acabamento Dourado</t>
  </si>
  <si>
    <t>Pó dourado</t>
  </si>
  <si>
    <t>Copo de Chocolate</t>
  </si>
  <si>
    <t xml:space="preserve">Belcolade Selection Lait </t>
  </si>
  <si>
    <t>Doce de leite com café</t>
  </si>
  <si>
    <t xml:space="preserve">Manteiga Derretida </t>
  </si>
  <si>
    <t>Rendimento Copo Chocolate</t>
  </si>
  <si>
    <t>Rendimento Doce de leite</t>
  </si>
  <si>
    <t>Brownie</t>
  </si>
  <si>
    <t xml:space="preserve">Café Solúvel </t>
  </si>
  <si>
    <t xml:space="preserve">Chantypak </t>
  </si>
  <si>
    <t xml:space="preserve">Gourmet Dulce de Leche </t>
  </si>
  <si>
    <t>Ganache de Café</t>
  </si>
  <si>
    <t xml:space="preserve">Belcolade Selection Lait Cacao Trace </t>
  </si>
  <si>
    <t xml:space="preserve">Belcolade Selection Noir Cacao Trace </t>
  </si>
  <si>
    <t xml:space="preserve">Chantypak Pro </t>
  </si>
  <si>
    <t>Marshmallow</t>
  </si>
  <si>
    <t xml:space="preserve">Tegral Merengue </t>
  </si>
  <si>
    <t xml:space="preserve">KAMIX </t>
  </si>
  <si>
    <t xml:space="preserve">Essência de baunilha </t>
  </si>
  <si>
    <t>Casca</t>
  </si>
  <si>
    <t xml:space="preserve">Belcolade Selection Amber </t>
  </si>
  <si>
    <t>Recheio Avelã e Laranja</t>
  </si>
  <si>
    <t xml:space="preserve">Carat Supercrem Avelã </t>
  </si>
  <si>
    <t xml:space="preserve">Raspas de laranja bahia </t>
  </si>
  <si>
    <t xml:space="preserve">Recheio Caramelo </t>
  </si>
  <si>
    <t>Carat Decorcrem Caramelo</t>
  </si>
  <si>
    <t xml:space="preserve">Amêndoas picadas </t>
  </si>
  <si>
    <t xml:space="preserve">Carat Mais Sabor Ao Leite </t>
  </si>
  <si>
    <t>Pipoca Gourmet</t>
  </si>
  <si>
    <t xml:space="preserve">Milho de pipoca premium </t>
  </si>
  <si>
    <t xml:space="preserve">Oleo </t>
  </si>
  <si>
    <t>Carat Mais Sabor Branco</t>
  </si>
  <si>
    <t>Corante em pó lipossolúvel</t>
  </si>
  <si>
    <t>Leite em pó</t>
  </si>
  <si>
    <t>Rendimento Pipoca</t>
  </si>
  <si>
    <t xml:space="preserve">Recheio Gourmet Belga </t>
  </si>
  <si>
    <t>Trufa Caramelo</t>
  </si>
  <si>
    <t xml:space="preserve">Açúca Refinado </t>
  </si>
  <si>
    <t>Belcolade Selection Lait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</si>
</sst>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-&quot;R$&quot;\ * #,##0.00_-;\-&quot;R$&quot;\ * #,##0.00_-;_-&quot;R$&quot;\ * &quot;-&quot;??_-;_-@_-"/>
    <numFmt numFmtId="165" formatCode="0.000"/>
    <numFmt numFmtId="166" formatCode="_-&quot;R$&quot;* #,##0.00_-;\-&quot;R$&quot;* #,##0.00_-;_-&quot;R$&quot;* &quot;-&quot;??_-;_-@_-"/>
    <numFmt numFmtId="167" formatCode="0.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9"/>
      <color indexed="81"/>
      <name val="Segoe UI"/>
      <family val="2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4"/>
      <color theme="4" tint="-0.499984740745262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8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name val="TH SarabunPSK"/>
      <family val="2"/>
      <charset val="222"/>
    </font>
    <font>
      <sz val="10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9"/>
      <color indexed="81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1">
    <xf numFmtId="0" fontId="0" fillId="0" borderId="0"/>
    <xf numFmtId="0" fontId="2" fillId="0" borderId="0"/>
    <xf numFmtId="43" fontId="2" fillId="0" borderId="0" applyFont="0" applyFill="0" applyBorder="0" applyAlignment="0" applyProtection="0"/>
    <xf numFmtId="0" fontId="3" fillId="0" borderId="0"/>
    <xf numFmtId="164" fontId="2" fillId="0" borderId="0" applyFont="0" applyFill="0" applyBorder="0" applyAlignment="0" applyProtection="0"/>
    <xf numFmtId="0" fontId="2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87">
    <xf numFmtId="0" fontId="0" fillId="0" borderId="0" xfId="0"/>
    <xf numFmtId="0" fontId="7" fillId="2" borderId="0" xfId="5" applyFont="1" applyFill="1"/>
    <xf numFmtId="0" fontId="8" fillId="2" borderId="0" xfId="5" applyFont="1" applyFill="1"/>
    <xf numFmtId="0" fontId="8" fillId="3" borderId="2" xfId="5" applyFont="1" applyFill="1" applyBorder="1"/>
    <xf numFmtId="0" fontId="6" fillId="3" borderId="7" xfId="5" applyFont="1" applyFill="1" applyBorder="1"/>
    <xf numFmtId="0" fontId="6" fillId="2" borderId="0" xfId="5" applyFont="1" applyFill="1"/>
    <xf numFmtId="0" fontId="8" fillId="3" borderId="2" xfId="5" applyFont="1" applyFill="1" applyBorder="1" applyAlignment="1">
      <alignment horizontal="center"/>
    </xf>
    <xf numFmtId="0" fontId="10" fillId="3" borderId="1" xfId="5" applyFont="1" applyFill="1" applyBorder="1" applyAlignment="1">
      <alignment horizontal="center"/>
    </xf>
    <xf numFmtId="165" fontId="6" fillId="2" borderId="1" xfId="5" applyNumberFormat="1" applyFont="1" applyFill="1" applyBorder="1" applyAlignment="1">
      <alignment horizontal="center"/>
    </xf>
    <xf numFmtId="0" fontId="6" fillId="2" borderId="1" xfId="5" applyFont="1" applyFill="1" applyBorder="1" applyAlignment="1">
      <alignment horizontal="center"/>
    </xf>
    <xf numFmtId="0" fontId="6" fillId="2" borderId="1" xfId="5" applyFont="1" applyFill="1" applyBorder="1" applyAlignment="1">
      <alignment horizontal="left" vertical="center"/>
    </xf>
    <xf numFmtId="0" fontId="6" fillId="2" borderId="3" xfId="5" applyFont="1" applyFill="1" applyBorder="1"/>
    <xf numFmtId="0" fontId="6" fillId="2" borderId="4" xfId="5" applyFont="1" applyFill="1" applyBorder="1"/>
    <xf numFmtId="0" fontId="6" fillId="2" borderId="0" xfId="5" applyFont="1" applyFill="1" applyAlignment="1">
      <alignment horizontal="left" vertical="center"/>
    </xf>
    <xf numFmtId="165" fontId="6" fillId="2" borderId="14" xfId="5" applyNumberFormat="1" applyFont="1" applyFill="1" applyBorder="1" applyAlignment="1">
      <alignment horizontal="center"/>
    </xf>
    <xf numFmtId="0" fontId="6" fillId="2" borderId="15" xfId="5" applyFont="1" applyFill="1" applyBorder="1"/>
    <xf numFmtId="0" fontId="6" fillId="3" borderId="13" xfId="5" applyFont="1" applyFill="1" applyBorder="1"/>
    <xf numFmtId="0" fontId="8" fillId="3" borderId="5" xfId="5" applyFont="1" applyFill="1" applyBorder="1"/>
    <xf numFmtId="0" fontId="6" fillId="3" borderId="16" xfId="5" applyFont="1" applyFill="1" applyBorder="1"/>
    <xf numFmtId="0" fontId="8" fillId="3" borderId="5" xfId="5" applyFont="1" applyFill="1" applyBorder="1" applyAlignment="1">
      <alignment horizontal="center"/>
    </xf>
    <xf numFmtId="0" fontId="10" fillId="3" borderId="17" xfId="5" applyFont="1" applyFill="1" applyBorder="1" applyAlignment="1">
      <alignment horizontal="center"/>
    </xf>
    <xf numFmtId="0" fontId="6" fillId="2" borderId="17" xfId="5" applyFont="1" applyFill="1" applyBorder="1" applyAlignment="1">
      <alignment horizontal="center"/>
    </xf>
    <xf numFmtId="0" fontId="6" fillId="2" borderId="17" xfId="5" applyFont="1" applyFill="1" applyBorder="1" applyAlignment="1">
      <alignment horizontal="left" vertical="center"/>
    </xf>
    <xf numFmtId="0" fontId="8" fillId="2" borderId="1" xfId="5" applyFont="1" applyFill="1" applyBorder="1"/>
    <xf numFmtId="0" fontId="8" fillId="3" borderId="13" xfId="5" applyFont="1" applyFill="1" applyBorder="1"/>
    <xf numFmtId="0" fontId="8" fillId="3" borderId="5" xfId="5" applyFont="1" applyFill="1" applyBorder="1" applyAlignment="1">
      <alignment horizontal="center"/>
    </xf>
    <xf numFmtId="165" fontId="6" fillId="2" borderId="5" xfId="5" applyNumberFormat="1" applyFont="1" applyFill="1" applyBorder="1" applyAlignment="1">
      <alignment horizontal="center"/>
    </xf>
    <xf numFmtId="0" fontId="6" fillId="2" borderId="6" xfId="5" applyFont="1" applyFill="1" applyBorder="1"/>
    <xf numFmtId="0" fontId="8" fillId="3" borderId="2" xfId="5" applyFont="1" applyFill="1" applyBorder="1" applyAlignment="1">
      <alignment horizontal="center"/>
    </xf>
    <xf numFmtId="0" fontId="8" fillId="3" borderId="1" xfId="5" applyFont="1" applyFill="1" applyBorder="1" applyAlignment="1">
      <alignment horizontal="center"/>
    </xf>
    <xf numFmtId="1" fontId="6" fillId="2" borderId="1" xfId="5" applyNumberFormat="1" applyFont="1" applyFill="1" applyBorder="1" applyAlignment="1">
      <alignment horizontal="center"/>
    </xf>
    <xf numFmtId="0" fontId="6" fillId="4" borderId="1" xfId="5" applyFont="1" applyFill="1" applyBorder="1" applyAlignment="1" applyProtection="1">
      <alignment horizontal="left" vertical="center"/>
      <protection locked="0"/>
    </xf>
    <xf numFmtId="0" fontId="6" fillId="2" borderId="8" xfId="5" applyFont="1" applyFill="1" applyBorder="1" applyAlignment="1">
      <alignment horizontal="center"/>
    </xf>
    <xf numFmtId="0" fontId="6" fillId="4" borderId="8" xfId="5" applyFont="1" applyFill="1" applyBorder="1" applyAlignment="1" applyProtection="1">
      <alignment horizontal="left" vertical="center"/>
      <protection locked="0"/>
    </xf>
    <xf numFmtId="0" fontId="8" fillId="2" borderId="7" xfId="5" applyFont="1" applyFill="1" applyBorder="1"/>
    <xf numFmtId="165" fontId="8" fillId="2" borderId="9" xfId="5" applyNumberFormat="1" applyFont="1" applyFill="1" applyBorder="1" applyAlignment="1">
      <alignment horizontal="center"/>
    </xf>
    <xf numFmtId="9" fontId="6" fillId="4" borderId="19" xfId="6" applyFont="1" applyFill="1" applyBorder="1" applyAlignment="1" applyProtection="1">
      <alignment horizontal="center"/>
      <protection locked="0"/>
    </xf>
    <xf numFmtId="0" fontId="8" fillId="3" borderId="20" xfId="5" applyFont="1" applyFill="1" applyBorder="1"/>
    <xf numFmtId="0" fontId="8" fillId="3" borderId="21" xfId="5" applyFont="1" applyFill="1" applyBorder="1"/>
    <xf numFmtId="165" fontId="6" fillId="2" borderId="19" xfId="5" applyNumberFormat="1" applyFont="1" applyFill="1" applyBorder="1" applyAlignment="1">
      <alignment horizontal="center"/>
    </xf>
    <xf numFmtId="0" fontId="11" fillId="3" borderId="20" xfId="5" applyFont="1" applyFill="1" applyBorder="1"/>
    <xf numFmtId="0" fontId="5" fillId="3" borderId="21" xfId="5" applyFont="1" applyFill="1" applyBorder="1"/>
    <xf numFmtId="0" fontId="8" fillId="3" borderId="19" xfId="5" applyFont="1" applyFill="1" applyBorder="1"/>
    <xf numFmtId="0" fontId="6" fillId="2" borderId="24" xfId="5" applyFont="1" applyFill="1" applyBorder="1"/>
    <xf numFmtId="0" fontId="6" fillId="3" borderId="11" xfId="5" applyFont="1" applyFill="1" applyBorder="1"/>
    <xf numFmtId="0" fontId="6" fillId="2" borderId="28" xfId="5" applyFont="1" applyFill="1" applyBorder="1"/>
    <xf numFmtId="0" fontId="6" fillId="2" borderId="0" xfId="7" applyFont="1" applyFill="1"/>
    <xf numFmtId="0" fontId="8" fillId="2" borderId="0" xfId="5" applyFont="1" applyFill="1" applyAlignment="1">
      <alignment horizontal="center"/>
    </xf>
    <xf numFmtId="0" fontId="9" fillId="2" borderId="0" xfId="7" applyFont="1" applyFill="1"/>
    <xf numFmtId="0" fontId="8" fillId="3" borderId="1" xfId="3" applyFont="1" applyFill="1" applyBorder="1" applyAlignment="1">
      <alignment horizontal="center" vertical="center"/>
    </xf>
    <xf numFmtId="164" fontId="6" fillId="4" borderId="2" xfId="8" applyFont="1" applyFill="1" applyBorder="1" applyAlignment="1" applyProtection="1">
      <protection locked="0"/>
    </xf>
    <xf numFmtId="164" fontId="6" fillId="2" borderId="1" xfId="7" applyNumberFormat="1" applyFont="1" applyFill="1" applyBorder="1"/>
    <xf numFmtId="164" fontId="6" fillId="2" borderId="0" xfId="7" applyNumberFormat="1" applyFont="1" applyFill="1"/>
    <xf numFmtId="164" fontId="6" fillId="2" borderId="0" xfId="8" applyFont="1" applyFill="1" applyBorder="1" applyAlignment="1"/>
    <xf numFmtId="164" fontId="8" fillId="2" borderId="1" xfId="7" applyNumberFormat="1" applyFont="1" applyFill="1" applyBorder="1"/>
    <xf numFmtId="0" fontId="6" fillId="3" borderId="7" xfId="7" applyFont="1" applyFill="1" applyBorder="1"/>
    <xf numFmtId="0" fontId="8" fillId="3" borderId="17" xfId="3" applyFont="1" applyFill="1" applyBorder="1" applyAlignment="1">
      <alignment horizontal="center" vertical="center"/>
    </xf>
    <xf numFmtId="164" fontId="6" fillId="2" borderId="17" xfId="7" applyNumberFormat="1" applyFont="1" applyFill="1" applyBorder="1"/>
    <xf numFmtId="164" fontId="8" fillId="2" borderId="0" xfId="7" applyNumberFormat="1" applyFont="1" applyFill="1"/>
    <xf numFmtId="164" fontId="6" fillId="3" borderId="7" xfId="7" applyNumberFormat="1" applyFont="1" applyFill="1" applyBorder="1"/>
    <xf numFmtId="0" fontId="8" fillId="3" borderId="18" xfId="3" applyFont="1" applyFill="1" applyBorder="1" applyAlignment="1">
      <alignment horizontal="center" vertical="center"/>
    </xf>
    <xf numFmtId="9" fontId="6" fillId="2" borderId="0" xfId="6" applyFont="1" applyFill="1"/>
    <xf numFmtId="166" fontId="6" fillId="2" borderId="1" xfId="9" applyFont="1" applyFill="1" applyBorder="1"/>
    <xf numFmtId="164" fontId="6" fillId="4" borderId="3" xfId="8" applyFont="1" applyFill="1" applyBorder="1" applyAlignment="1" applyProtection="1">
      <protection locked="0"/>
    </xf>
    <xf numFmtId="164" fontId="6" fillId="2" borderId="8" xfId="7" applyNumberFormat="1" applyFont="1" applyFill="1" applyBorder="1"/>
    <xf numFmtId="164" fontId="5" fillId="2" borderId="0" xfId="7" applyNumberFormat="1" applyFont="1" applyFill="1"/>
    <xf numFmtId="0" fontId="1" fillId="2" borderId="0" xfId="7" applyFill="1"/>
    <xf numFmtId="0" fontId="6" fillId="3" borderId="20" xfId="7" applyFont="1" applyFill="1" applyBorder="1"/>
    <xf numFmtId="0" fontId="8" fillId="3" borderId="22" xfId="7" applyFont="1" applyFill="1" applyBorder="1" applyAlignment="1">
      <alignment horizontal="center"/>
    </xf>
    <xf numFmtId="165" fontId="8" fillId="2" borderId="23" xfId="7" applyNumberFormat="1" applyFont="1" applyFill="1" applyBorder="1" applyAlignment="1">
      <alignment horizontal="center"/>
    </xf>
    <xf numFmtId="165" fontId="8" fillId="2" borderId="25" xfId="7" applyNumberFormat="1" applyFont="1" applyFill="1" applyBorder="1" applyAlignment="1">
      <alignment horizontal="center"/>
    </xf>
    <xf numFmtId="164" fontId="8" fillId="3" borderId="22" xfId="7" applyNumberFormat="1" applyFont="1" applyFill="1" applyBorder="1"/>
    <xf numFmtId="165" fontId="8" fillId="2" borderId="27" xfId="7" applyNumberFormat="1" applyFont="1" applyFill="1" applyBorder="1" applyAlignment="1">
      <alignment horizontal="center"/>
    </xf>
    <xf numFmtId="0" fontId="8" fillId="3" borderId="15" xfId="7" applyFont="1" applyFill="1" applyBorder="1" applyAlignment="1">
      <alignment horizontal="right"/>
    </xf>
    <xf numFmtId="165" fontId="8" fillId="2" borderId="14" xfId="7" applyNumberFormat="1" applyFont="1" applyFill="1" applyBorder="1"/>
    <xf numFmtId="164" fontId="8" fillId="2" borderId="26" xfId="8" applyFont="1" applyFill="1" applyBorder="1"/>
    <xf numFmtId="164" fontId="9" fillId="2" borderId="12" xfId="7" applyNumberFormat="1" applyFont="1" applyFill="1" applyBorder="1"/>
    <xf numFmtId="166" fontId="9" fillId="2" borderId="19" xfId="9" applyFont="1" applyFill="1" applyBorder="1"/>
    <xf numFmtId="0" fontId="13" fillId="0" borderId="0" xfId="0" applyFont="1"/>
    <xf numFmtId="0" fontId="6" fillId="3" borderId="10" xfId="7" applyFont="1" applyFill="1" applyBorder="1"/>
    <xf numFmtId="0" fontId="6" fillId="3" borderId="11" xfId="7" applyFont="1" applyFill="1" applyBorder="1"/>
    <xf numFmtId="0" fontId="11" fillId="2" borderId="0" xfId="5" applyFont="1" applyFill="1"/>
    <xf numFmtId="165" fontId="13" fillId="2" borderId="19" xfId="5" applyNumberFormat="1" applyFont="1" applyFill="1" applyBorder="1" applyAlignment="1">
      <alignment horizontal="center"/>
    </xf>
    <xf numFmtId="167" fontId="14" fillId="2" borderId="10" xfId="5" applyNumberFormat="1" applyFont="1" applyFill="1" applyBorder="1" applyAlignment="1">
      <alignment horizontal="center"/>
    </xf>
    <xf numFmtId="165" fontId="9" fillId="2" borderId="26" xfId="5" applyNumberFormat="1" applyFont="1" applyFill="1" applyBorder="1" applyAlignment="1">
      <alignment horizontal="center"/>
    </xf>
    <xf numFmtId="166" fontId="6" fillId="2" borderId="9" xfId="9" applyFont="1" applyFill="1" applyBorder="1" applyAlignment="1" applyProtection="1">
      <alignment horizontal="center" vertical="center"/>
    </xf>
    <xf numFmtId="164" fontId="8" fillId="5" borderId="0" xfId="5" applyNumberFormat="1" applyFont="1" applyFill="1" applyAlignment="1">
      <alignment horizontal="left"/>
    </xf>
    <xf numFmtId="0" fontId="8" fillId="3" borderId="2" xfId="5" applyFont="1" applyFill="1" applyBorder="1" applyProtection="1">
      <protection locked="0"/>
    </xf>
    <xf numFmtId="0" fontId="6" fillId="2" borderId="0" xfId="5" applyFont="1" applyFill="1" applyProtection="1">
      <protection locked="0"/>
    </xf>
    <xf numFmtId="0" fontId="8" fillId="3" borderId="2" xfId="5" applyFont="1" applyFill="1" applyBorder="1" applyAlignment="1" applyProtection="1">
      <alignment horizontal="center"/>
      <protection locked="0"/>
    </xf>
    <xf numFmtId="165" fontId="6" fillId="2" borderId="1" xfId="5" applyNumberFormat="1" applyFont="1" applyFill="1" applyBorder="1" applyAlignment="1" applyProtection="1">
      <alignment horizontal="center"/>
      <protection locked="0"/>
    </xf>
    <xf numFmtId="0" fontId="6" fillId="2" borderId="1" xfId="5" applyFont="1" applyFill="1" applyBorder="1" applyAlignment="1" applyProtection="1">
      <alignment horizontal="center"/>
      <protection locked="0"/>
    </xf>
    <xf numFmtId="0" fontId="6" fillId="2" borderId="1" xfId="5" applyFont="1" applyFill="1" applyBorder="1" applyAlignment="1" applyProtection="1">
      <alignment horizontal="left" vertical="center"/>
      <protection locked="0"/>
    </xf>
    <xf numFmtId="0" fontId="6" fillId="2" borderId="3" xfId="5" applyFont="1" applyFill="1" applyBorder="1" applyProtection="1">
      <protection locked="0"/>
    </xf>
    <xf numFmtId="0" fontId="6" fillId="2" borderId="4" xfId="5" applyFont="1" applyFill="1" applyBorder="1" applyProtection="1">
      <protection locked="0"/>
    </xf>
    <xf numFmtId="0" fontId="6" fillId="3" borderId="13" xfId="5" applyFont="1" applyFill="1" applyBorder="1" applyProtection="1">
      <protection locked="0"/>
    </xf>
    <xf numFmtId="0" fontId="8" fillId="3" borderId="5" xfId="5" applyFont="1" applyFill="1" applyBorder="1" applyProtection="1">
      <protection locked="0"/>
    </xf>
    <xf numFmtId="0" fontId="6" fillId="3" borderId="16" xfId="5" applyFont="1" applyFill="1" applyBorder="1" applyProtection="1">
      <protection locked="0"/>
    </xf>
    <xf numFmtId="0" fontId="8" fillId="3" borderId="17" xfId="3" applyFont="1" applyFill="1" applyBorder="1" applyAlignment="1" applyProtection="1">
      <alignment horizontal="center" vertical="center"/>
      <protection locked="0"/>
    </xf>
    <xf numFmtId="0" fontId="8" fillId="3" borderId="5" xfId="5" applyFont="1" applyFill="1" applyBorder="1" applyAlignment="1" applyProtection="1">
      <alignment horizontal="center"/>
      <protection locked="0"/>
    </xf>
    <xf numFmtId="0" fontId="6" fillId="2" borderId="17" xfId="5" applyFont="1" applyFill="1" applyBorder="1" applyAlignment="1" applyProtection="1">
      <alignment horizontal="center"/>
      <protection locked="0"/>
    </xf>
    <xf numFmtId="0" fontId="6" fillId="2" borderId="17" xfId="5" applyFont="1" applyFill="1" applyBorder="1" applyAlignment="1" applyProtection="1">
      <alignment horizontal="left" vertical="center"/>
      <protection locked="0"/>
    </xf>
    <xf numFmtId="0" fontId="8" fillId="2" borderId="1" xfId="5" applyFont="1" applyFill="1" applyBorder="1" applyProtection="1">
      <protection locked="0"/>
    </xf>
    <xf numFmtId="0" fontId="8" fillId="3" borderId="13" xfId="5" applyFont="1" applyFill="1" applyBorder="1" applyProtection="1">
      <protection locked="0"/>
    </xf>
    <xf numFmtId="0" fontId="8" fillId="3" borderId="18" xfId="3" applyFont="1" applyFill="1" applyBorder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165" fontId="6" fillId="2" borderId="5" xfId="5" applyNumberFormat="1" applyFont="1" applyFill="1" applyBorder="1" applyAlignment="1" applyProtection="1">
      <alignment horizontal="center"/>
      <protection locked="0"/>
    </xf>
    <xf numFmtId="0" fontId="6" fillId="2" borderId="6" xfId="5" applyFont="1" applyFill="1" applyBorder="1" applyProtection="1">
      <protection locked="0"/>
    </xf>
    <xf numFmtId="0" fontId="8" fillId="3" borderId="1" xfId="5" applyFont="1" applyFill="1" applyBorder="1" applyAlignment="1" applyProtection="1">
      <alignment horizontal="center"/>
      <protection locked="0"/>
    </xf>
    <xf numFmtId="1" fontId="6" fillId="2" borderId="1" xfId="5" applyNumberFormat="1" applyFont="1" applyFill="1" applyBorder="1" applyAlignment="1" applyProtection="1">
      <alignment horizontal="center"/>
      <protection locked="0"/>
    </xf>
    <xf numFmtId="0" fontId="6" fillId="2" borderId="8" xfId="5" applyFont="1" applyFill="1" applyBorder="1" applyAlignment="1" applyProtection="1">
      <alignment horizontal="center"/>
      <protection locked="0"/>
    </xf>
    <xf numFmtId="0" fontId="8" fillId="2" borderId="7" xfId="5" applyFont="1" applyFill="1" applyBorder="1" applyProtection="1">
      <protection locked="0"/>
    </xf>
    <xf numFmtId="0" fontId="6" fillId="2" borderId="0" xfId="7" applyFont="1" applyFill="1" applyProtection="1">
      <protection locked="0"/>
    </xf>
    <xf numFmtId="0" fontId="8" fillId="3" borderId="20" xfId="5" applyFont="1" applyFill="1" applyBorder="1" applyProtection="1"/>
    <xf numFmtId="0" fontId="8" fillId="3" borderId="21" xfId="5" applyFont="1" applyFill="1" applyBorder="1" applyProtection="1"/>
    <xf numFmtId="165" fontId="6" fillId="2" borderId="19" xfId="5" applyNumberFormat="1" applyFont="1" applyFill="1" applyBorder="1" applyAlignment="1" applyProtection="1">
      <alignment horizontal="center"/>
    </xf>
    <xf numFmtId="0" fontId="8" fillId="2" borderId="0" xfId="5" applyFont="1" applyFill="1" applyProtection="1"/>
    <xf numFmtId="0" fontId="11" fillId="3" borderId="20" xfId="5" applyFont="1" applyFill="1" applyBorder="1" applyProtection="1"/>
    <xf numFmtId="0" fontId="5" fillId="3" borderId="21" xfId="5" applyFont="1" applyFill="1" applyBorder="1" applyProtection="1"/>
    <xf numFmtId="165" fontId="13" fillId="2" borderId="19" xfId="5" applyNumberFormat="1" applyFont="1" applyFill="1" applyBorder="1" applyAlignment="1" applyProtection="1">
      <alignment horizontal="center"/>
    </xf>
    <xf numFmtId="0" fontId="11" fillId="2" borderId="0" xfId="5" applyFont="1" applyFill="1" applyProtection="1"/>
    <xf numFmtId="0" fontId="6" fillId="3" borderId="20" xfId="7" applyFont="1" applyFill="1" applyBorder="1" applyProtection="1"/>
    <xf numFmtId="0" fontId="8" fillId="3" borderId="19" xfId="5" applyFont="1" applyFill="1" applyBorder="1" applyProtection="1"/>
    <xf numFmtId="0" fontId="8" fillId="3" borderId="22" xfId="7" applyFont="1" applyFill="1" applyBorder="1" applyAlignment="1" applyProtection="1">
      <alignment horizontal="center"/>
    </xf>
    <xf numFmtId="0" fontId="6" fillId="2" borderId="0" xfId="7" applyFont="1" applyFill="1" applyProtection="1"/>
    <xf numFmtId="165" fontId="8" fillId="2" borderId="23" xfId="7" applyNumberFormat="1" applyFont="1" applyFill="1" applyBorder="1" applyAlignment="1" applyProtection="1">
      <alignment horizontal="center"/>
    </xf>
    <xf numFmtId="0" fontId="6" fillId="2" borderId="24" xfId="5" applyFont="1" applyFill="1" applyBorder="1" applyProtection="1"/>
    <xf numFmtId="165" fontId="8" fillId="2" borderId="25" xfId="7" applyNumberFormat="1" applyFont="1" applyFill="1" applyBorder="1" applyAlignment="1" applyProtection="1">
      <alignment horizontal="center"/>
    </xf>
    <xf numFmtId="0" fontId="6" fillId="2" borderId="0" xfId="5" applyFont="1" applyFill="1" applyProtection="1"/>
    <xf numFmtId="167" fontId="14" fillId="2" borderId="10" xfId="5" applyNumberFormat="1" applyFont="1" applyFill="1" applyBorder="1" applyAlignment="1" applyProtection="1">
      <alignment horizontal="center"/>
    </xf>
    <xf numFmtId="0" fontId="6" fillId="3" borderId="11" xfId="5" applyFont="1" applyFill="1" applyBorder="1" applyProtection="1"/>
    <xf numFmtId="165" fontId="8" fillId="2" borderId="27" xfId="7" applyNumberFormat="1" applyFont="1" applyFill="1" applyBorder="1" applyAlignment="1" applyProtection="1">
      <alignment horizontal="center"/>
    </xf>
    <xf numFmtId="0" fontId="6" fillId="2" borderId="28" xfId="5" applyFont="1" applyFill="1" applyBorder="1" applyProtection="1"/>
    <xf numFmtId="0" fontId="8" fillId="3" borderId="15" xfId="7" applyFont="1" applyFill="1" applyBorder="1" applyAlignment="1" applyProtection="1">
      <alignment horizontal="right"/>
    </xf>
    <xf numFmtId="165" fontId="8" fillId="2" borderId="14" xfId="7" applyNumberFormat="1" applyFont="1" applyFill="1" applyBorder="1" applyProtection="1"/>
    <xf numFmtId="0" fontId="6" fillId="3" borderId="10" xfId="7" applyFont="1" applyFill="1" applyBorder="1" applyProtection="1"/>
    <xf numFmtId="0" fontId="6" fillId="3" borderId="11" xfId="7" applyFont="1" applyFill="1" applyBorder="1" applyProtection="1"/>
    <xf numFmtId="164" fontId="8" fillId="2" borderId="1" xfId="7" applyNumberFormat="1" applyFont="1" applyFill="1" applyBorder="1" applyProtection="1">
      <protection locked="0"/>
    </xf>
    <xf numFmtId="0" fontId="6" fillId="2" borderId="3" xfId="5" applyFont="1" applyFill="1" applyBorder="1" applyProtection="1"/>
    <xf numFmtId="0" fontId="6" fillId="2" borderId="4" xfId="5" applyFont="1" applyFill="1" applyBorder="1" applyProtection="1"/>
    <xf numFmtId="0" fontId="8" fillId="2" borderId="1" xfId="5" applyFont="1" applyFill="1" applyBorder="1" applyProtection="1"/>
    <xf numFmtId="165" fontId="6" fillId="2" borderId="14" xfId="5" applyNumberFormat="1" applyFont="1" applyFill="1" applyBorder="1" applyAlignment="1" applyProtection="1">
      <alignment horizontal="center"/>
    </xf>
    <xf numFmtId="0" fontId="6" fillId="2" borderId="15" xfId="5" applyFont="1" applyFill="1" applyBorder="1" applyProtection="1"/>
    <xf numFmtId="0" fontId="6" fillId="2" borderId="0" xfId="5" applyFont="1" applyFill="1" applyAlignment="1" applyProtection="1">
      <alignment horizontal="left" vertical="center"/>
    </xf>
    <xf numFmtId="164" fontId="6" fillId="2" borderId="0" xfId="8" applyFont="1" applyFill="1" applyBorder="1" applyAlignment="1" applyProtection="1"/>
    <xf numFmtId="0" fontId="8" fillId="3" borderId="2" xfId="5" applyFont="1" applyFill="1" applyBorder="1" applyProtection="1"/>
    <xf numFmtId="0" fontId="6" fillId="3" borderId="7" xfId="5" applyFont="1" applyFill="1" applyBorder="1" applyProtection="1"/>
    <xf numFmtId="0" fontId="9" fillId="2" borderId="0" xfId="7" applyFont="1" applyFill="1" applyProtection="1"/>
    <xf numFmtId="0" fontId="8" fillId="3" borderId="1" xfId="3" applyFont="1" applyFill="1" applyBorder="1" applyAlignment="1" applyProtection="1">
      <alignment horizontal="center" vertical="center"/>
    </xf>
    <xf numFmtId="0" fontId="8" fillId="3" borderId="2" xfId="5" applyFont="1" applyFill="1" applyBorder="1" applyAlignment="1" applyProtection="1">
      <alignment horizontal="center"/>
    </xf>
    <xf numFmtId="0" fontId="10" fillId="3" borderId="1" xfId="5" applyFont="1" applyFill="1" applyBorder="1" applyAlignment="1" applyProtection="1">
      <alignment horizontal="center"/>
    </xf>
    <xf numFmtId="164" fontId="6" fillId="2" borderId="5" xfId="8" applyFont="1" applyFill="1" applyBorder="1" applyAlignment="1" applyProtection="1">
      <protection locked="0"/>
    </xf>
    <xf numFmtId="164" fontId="6" fillId="2" borderId="2" xfId="8" applyFont="1" applyFill="1" applyBorder="1" applyAlignment="1" applyProtection="1">
      <protection locked="0"/>
    </xf>
    <xf numFmtId="0" fontId="8" fillId="3" borderId="10" xfId="5" applyFont="1" applyFill="1" applyBorder="1" applyAlignment="1" applyProtection="1">
      <alignment horizontal="center"/>
      <protection locked="0"/>
    </xf>
    <xf numFmtId="0" fontId="8" fillId="3" borderId="11" xfId="5" applyFont="1" applyFill="1" applyBorder="1" applyAlignment="1" applyProtection="1">
      <alignment horizontal="center"/>
      <protection locked="0"/>
    </xf>
    <xf numFmtId="0" fontId="8" fillId="3" borderId="12" xfId="5" applyFont="1" applyFill="1" applyBorder="1" applyAlignment="1" applyProtection="1">
      <alignment horizontal="center"/>
      <protection locked="0"/>
    </xf>
    <xf numFmtId="0" fontId="12" fillId="2" borderId="0" xfId="7" applyFont="1" applyFill="1" applyAlignment="1">
      <alignment horizontal="center" vertical="center"/>
    </xf>
    <xf numFmtId="0" fontId="8" fillId="3" borderId="1" xfId="5" applyFont="1" applyFill="1" applyBorder="1" applyAlignment="1" applyProtection="1">
      <alignment horizontal="center"/>
    </xf>
    <xf numFmtId="0" fontId="8" fillId="3" borderId="5" xfId="5" applyFont="1" applyFill="1" applyBorder="1" applyAlignment="1" applyProtection="1">
      <alignment horizontal="center"/>
      <protection locked="0"/>
    </xf>
    <xf numFmtId="0" fontId="8" fillId="3" borderId="6" xfId="5" applyFont="1" applyFill="1" applyBorder="1" applyAlignment="1" applyProtection="1">
      <alignment horizontal="center"/>
      <protection locked="0"/>
    </xf>
    <xf numFmtId="0" fontId="8" fillId="3" borderId="2" xfId="5" applyFont="1" applyFill="1" applyBorder="1" applyAlignment="1" applyProtection="1">
      <alignment horizontal="center"/>
      <protection locked="0"/>
    </xf>
    <xf numFmtId="0" fontId="8" fillId="3" borderId="7" xfId="5" applyFont="1" applyFill="1" applyBorder="1" applyAlignment="1" applyProtection="1">
      <alignment horizontal="center"/>
      <protection locked="0"/>
    </xf>
    <xf numFmtId="9" fontId="6" fillId="5" borderId="0" xfId="10" applyFont="1" applyFill="1" applyBorder="1" applyAlignment="1" applyProtection="1">
      <alignment horizontal="center"/>
      <protection locked="0"/>
    </xf>
    <xf numFmtId="9" fontId="6" fillId="5" borderId="0" xfId="10" applyFont="1" applyFill="1" applyAlignment="1" applyProtection="1">
      <alignment horizontal="center"/>
      <protection locked="0"/>
    </xf>
    <xf numFmtId="0" fontId="8" fillId="2" borderId="23" xfId="7" applyFont="1" applyFill="1" applyBorder="1" applyAlignment="1">
      <alignment horizontal="center" vertical="center"/>
    </xf>
    <xf numFmtId="0" fontId="8" fillId="2" borderId="0" xfId="7" applyFont="1" applyFill="1" applyAlignment="1">
      <alignment horizontal="center" vertical="center"/>
    </xf>
    <xf numFmtId="0" fontId="10" fillId="3" borderId="10" xfId="7" applyFont="1" applyFill="1" applyBorder="1" applyAlignment="1">
      <alignment horizontal="center"/>
    </xf>
    <xf numFmtId="0" fontId="10" fillId="3" borderId="11" xfId="7" applyFont="1" applyFill="1" applyBorder="1" applyAlignment="1">
      <alignment horizontal="center"/>
    </xf>
    <xf numFmtId="0" fontId="8" fillId="3" borderId="10" xfId="5" applyFont="1" applyFill="1" applyBorder="1" applyAlignment="1">
      <alignment horizontal="center"/>
    </xf>
    <xf numFmtId="0" fontId="8" fillId="3" borderId="11" xfId="5" applyFont="1" applyFill="1" applyBorder="1" applyAlignment="1">
      <alignment horizontal="center"/>
    </xf>
    <xf numFmtId="0" fontId="8" fillId="3" borderId="10" xfId="7" applyFont="1" applyFill="1" applyBorder="1" applyAlignment="1" applyProtection="1">
      <alignment horizontal="right"/>
    </xf>
    <xf numFmtId="0" fontId="8" fillId="3" borderId="11" xfId="7" applyFont="1" applyFill="1" applyBorder="1" applyAlignment="1" applyProtection="1">
      <alignment horizontal="right"/>
    </xf>
    <xf numFmtId="0" fontId="8" fillId="3" borderId="20" xfId="7" applyFont="1" applyFill="1" applyBorder="1" applyAlignment="1" applyProtection="1">
      <alignment horizontal="right"/>
    </xf>
    <xf numFmtId="0" fontId="8" fillId="3" borderId="21" xfId="7" applyFont="1" applyFill="1" applyBorder="1" applyAlignment="1" applyProtection="1">
      <alignment horizontal="right"/>
    </xf>
    <xf numFmtId="0" fontId="6" fillId="3" borderId="11" xfId="7" applyFont="1" applyFill="1" applyBorder="1" applyAlignment="1" applyProtection="1">
      <alignment horizontal="right"/>
    </xf>
    <xf numFmtId="0" fontId="8" fillId="3" borderId="12" xfId="5" applyFont="1" applyFill="1" applyBorder="1" applyAlignment="1">
      <alignment horizontal="center"/>
    </xf>
    <xf numFmtId="0" fontId="8" fillId="3" borderId="1" xfId="5" applyFont="1" applyFill="1" applyBorder="1" applyAlignment="1">
      <alignment horizontal="center"/>
    </xf>
    <xf numFmtId="0" fontId="8" fillId="3" borderId="5" xfId="5" applyFont="1" applyFill="1" applyBorder="1" applyAlignment="1">
      <alignment horizontal="center"/>
    </xf>
    <xf numFmtId="0" fontId="8" fillId="3" borderId="6" xfId="5" applyFont="1" applyFill="1" applyBorder="1" applyAlignment="1">
      <alignment horizontal="center"/>
    </xf>
    <xf numFmtId="0" fontId="8" fillId="3" borderId="2" xfId="5" applyFont="1" applyFill="1" applyBorder="1" applyAlignment="1">
      <alignment horizontal="center"/>
    </xf>
    <xf numFmtId="0" fontId="8" fillId="3" borderId="7" xfId="5" applyFont="1" applyFill="1" applyBorder="1" applyAlignment="1">
      <alignment horizontal="center"/>
    </xf>
    <xf numFmtId="0" fontId="8" fillId="3" borderId="10" xfId="7" applyFont="1" applyFill="1" applyBorder="1" applyAlignment="1">
      <alignment horizontal="right"/>
    </xf>
    <xf numFmtId="0" fontId="8" fillId="3" borderId="11" xfId="7" applyFont="1" applyFill="1" applyBorder="1" applyAlignment="1">
      <alignment horizontal="right"/>
    </xf>
    <xf numFmtId="0" fontId="8" fillId="3" borderId="20" xfId="7" applyFont="1" applyFill="1" applyBorder="1" applyAlignment="1">
      <alignment horizontal="right"/>
    </xf>
    <xf numFmtId="0" fontId="8" fillId="3" borderId="21" xfId="7" applyFont="1" applyFill="1" applyBorder="1" applyAlignment="1">
      <alignment horizontal="right"/>
    </xf>
    <xf numFmtId="0" fontId="6" fillId="3" borderId="11" xfId="7" applyFont="1" applyFill="1" applyBorder="1" applyAlignment="1">
      <alignment horizontal="right"/>
    </xf>
    <xf numFmtId="164" fontId="6" fillId="2" borderId="2" xfId="8" applyNumberFormat="1" applyFont="1" applyFill="1" applyBorder="1" applyAlignment="1" applyProtection="1">
      <protection locked="0"/>
    </xf>
  </cellXfs>
  <cellStyles count="11">
    <cellStyle name="Moeda 2" xfId="4" xr:uid="{13C4E1A8-7C51-4D7D-A3E0-2D03D9714624}"/>
    <cellStyle name="Moeda 2 2" xfId="8" xr:uid="{45F7A2A9-04A4-44C8-B9CE-A2021E63CFA4}"/>
    <cellStyle name="Moeda 3" xfId="9" xr:uid="{0B0B0CE4-718B-4ECF-B478-B54F8B8D2C7C}"/>
    <cellStyle name="Normal" xfId="0" builtinId="0"/>
    <cellStyle name="Normal 2" xfId="1" xr:uid="{00000000-0005-0000-0000-000002000000}"/>
    <cellStyle name="Normal 2 2" xfId="5" xr:uid="{25C0ACF5-563E-4977-8EB0-93A67BE6D063}"/>
    <cellStyle name="Normal 2 3" xfId="7" xr:uid="{32ADF6CF-4811-40FF-808B-EB0DF1A7CC74}"/>
    <cellStyle name="Normal 3" xfId="3" xr:uid="{6F896C2C-BCA3-4C0A-8F5F-1E2336298F2C}"/>
    <cellStyle name="Percent" xfId="10" builtinId="5"/>
    <cellStyle name="Porcentagem 2" xfId="6" xr:uid="{B974DC08-E5DE-4629-9F3B-E4CD6060CC7C}"/>
    <cellStyle name="Vírgula 2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0</xdr:rowOff>
    </xdr:from>
    <xdr:ext cx="6166757" cy="1280160"/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231460C4-464A-4DCF-9B5F-6F8084DA0E64}"/>
            </a:ext>
          </a:extLst>
        </xdr:cNvPr>
        <xdr:cNvSpPr txBox="1"/>
      </xdr:nvSpPr>
      <xdr:spPr>
        <a:xfrm>
          <a:off x="0" y="182880"/>
          <a:ext cx="6166757" cy="1280160"/>
        </a:xfrm>
        <a:prstGeom prst="rect">
          <a:avLst/>
        </a:prstGeom>
        <a:noFill/>
        <a:ln>
          <a:solidFill>
            <a:schemeClr val="accent6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pt-BR" sz="1200" b="1">
              <a:latin typeface="Constantia" pitchFamily="18" charset="0"/>
            </a:rPr>
            <a:t>Instruções de Uso</a:t>
          </a:r>
          <a:r>
            <a:rPr lang="pt-BR" sz="1200" b="1" baseline="0">
              <a:latin typeface="Constantia" pitchFamily="18" charset="0"/>
            </a:rPr>
            <a:t> : </a:t>
          </a:r>
        </a:p>
        <a:p>
          <a:r>
            <a:rPr lang="pt-BR" sz="1200">
              <a:latin typeface="Constantia" pitchFamily="18" charset="0"/>
            </a:rPr>
            <a:t>Preencher o valor por quilo de cada ingrediente</a:t>
          </a:r>
          <a:r>
            <a:rPr lang="pt-BR" sz="1200" baseline="0">
              <a:latin typeface="Constantia" pitchFamily="18" charset="0"/>
            </a:rPr>
            <a:t> na célula pintada.</a:t>
          </a:r>
          <a:r>
            <a:rPr lang="pt-BR" sz="1200">
              <a:latin typeface="Constantia" pitchFamily="18" charset="0"/>
            </a:rPr>
            <a:t> </a:t>
          </a:r>
        </a:p>
        <a:p>
          <a:r>
            <a:rPr lang="pt-BR" sz="1200">
              <a:latin typeface="Constantia" pitchFamily="18" charset="0"/>
            </a:rPr>
            <a:t>Todas as receitas terão as informações de custo atualizadas automaticamente.</a:t>
          </a:r>
          <a:endParaRPr lang="pt-BR" sz="1200" baseline="0">
            <a:latin typeface="Constantia" pitchFamily="18" charset="0"/>
          </a:endParaRPr>
        </a:p>
        <a:p>
          <a:r>
            <a:rPr lang="pt-BR" sz="1200" baseline="0">
              <a:latin typeface="Constantia" pitchFamily="18" charset="0"/>
            </a:rPr>
            <a:t>Caso queira pode digitar o preço unitário das embalagens e afins.</a:t>
          </a:r>
        </a:p>
        <a:p>
          <a:r>
            <a:rPr lang="pt-BR" sz="1200" baseline="0">
              <a:latin typeface="Constantia" pitchFamily="18" charset="0"/>
            </a:rPr>
            <a:t>Altere o markup se necessário.</a:t>
          </a:r>
        </a:p>
        <a:p>
          <a:r>
            <a:rPr lang="pt-BR" sz="1200" baseline="0">
              <a:latin typeface="Constantia" pitchFamily="18" charset="0"/>
            </a:rPr>
            <a:t>Atenção! Não alterar as fórmulas da planilha.</a:t>
          </a:r>
        </a:p>
        <a:p>
          <a:endParaRPr lang="pt-BR" sz="1200">
            <a:latin typeface="Constantia" pitchFamily="18" charset="0"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562706</xdr:colOff>
      <xdr:row>0</xdr:row>
      <xdr:rowOff>25449</xdr:rowOff>
    </xdr:from>
    <xdr:to>
      <xdr:col>5</xdr:col>
      <xdr:colOff>1254368</xdr:colOff>
      <xdr:row>0</xdr:row>
      <xdr:rowOff>460305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4328F9D5-9B0E-4F2A-BC26-950D33D04E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79675" y="25449"/>
          <a:ext cx="691662" cy="43485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504090</xdr:colOff>
      <xdr:row>0</xdr:row>
      <xdr:rowOff>48895</xdr:rowOff>
    </xdr:from>
    <xdr:to>
      <xdr:col>5</xdr:col>
      <xdr:colOff>1195752</xdr:colOff>
      <xdr:row>0</xdr:row>
      <xdr:rowOff>483751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2951F8E2-9E3A-48B0-AB97-8296D471AA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21059" y="48895"/>
          <a:ext cx="691662" cy="43485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504090</xdr:colOff>
      <xdr:row>0</xdr:row>
      <xdr:rowOff>48895</xdr:rowOff>
    </xdr:from>
    <xdr:to>
      <xdr:col>5</xdr:col>
      <xdr:colOff>1195752</xdr:colOff>
      <xdr:row>0</xdr:row>
      <xdr:rowOff>483751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618CAFC9-9FC9-4333-9DDE-1C55FB2F57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16370" y="48895"/>
          <a:ext cx="691662" cy="43485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504090</xdr:colOff>
      <xdr:row>0</xdr:row>
      <xdr:rowOff>48895</xdr:rowOff>
    </xdr:from>
    <xdr:to>
      <xdr:col>5</xdr:col>
      <xdr:colOff>1195752</xdr:colOff>
      <xdr:row>0</xdr:row>
      <xdr:rowOff>483751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70C969B6-5691-4643-B09B-B24D4C663C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16370" y="48895"/>
          <a:ext cx="691662" cy="434856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504090</xdr:colOff>
      <xdr:row>0</xdr:row>
      <xdr:rowOff>48895</xdr:rowOff>
    </xdr:from>
    <xdr:to>
      <xdr:col>5</xdr:col>
      <xdr:colOff>1195752</xdr:colOff>
      <xdr:row>0</xdr:row>
      <xdr:rowOff>483751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65E61E0F-C6DD-4AAB-95EF-3FA1C034EB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16370" y="48895"/>
          <a:ext cx="691662" cy="434856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504090</xdr:colOff>
      <xdr:row>0</xdr:row>
      <xdr:rowOff>48895</xdr:rowOff>
    </xdr:from>
    <xdr:to>
      <xdr:col>5</xdr:col>
      <xdr:colOff>1195752</xdr:colOff>
      <xdr:row>0</xdr:row>
      <xdr:rowOff>483751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6808E1-B6CD-4AD3-A972-64437147EA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16370" y="48895"/>
          <a:ext cx="691662" cy="43485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vac\OneDrive%20-%20Puratos%20NV\Documentos\Distribui&#231;&#227;o\123%20Novas%20receitas\2023\PANETTONE%20FRUTAS%20tes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CEITA"/>
      <sheetName val="CUSTO"/>
    </sheetNames>
    <sheetDataSet>
      <sheetData sheetId="0">
        <row r="41">
          <cell r="D41"/>
        </row>
        <row r="42">
          <cell r="B42" t="str">
            <v>Acabamento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customProperty" Target="../customProperty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2.bin"/><Relationship Id="rId5" Type="http://schemas.openxmlformats.org/officeDocument/2006/relationships/comments" Target="../comments2.xml"/><Relationship Id="rId4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3.bin"/><Relationship Id="rId5" Type="http://schemas.openxmlformats.org/officeDocument/2006/relationships/comments" Target="../comments3.xml"/><Relationship Id="rId4" Type="http://schemas.openxmlformats.org/officeDocument/2006/relationships/vmlDrawing" Target="../drawings/vmlDrawing3.v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4.bin"/><Relationship Id="rId5" Type="http://schemas.openxmlformats.org/officeDocument/2006/relationships/comments" Target="../comments4.xml"/><Relationship Id="rId4" Type="http://schemas.openxmlformats.org/officeDocument/2006/relationships/vmlDrawing" Target="../drawings/vmlDrawing4.v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5.bin"/><Relationship Id="rId5" Type="http://schemas.openxmlformats.org/officeDocument/2006/relationships/comments" Target="../comments5.xml"/><Relationship Id="rId4" Type="http://schemas.openxmlformats.org/officeDocument/2006/relationships/vmlDrawing" Target="../drawings/vmlDrawing5.v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6.bin"/><Relationship Id="rId5" Type="http://schemas.openxmlformats.org/officeDocument/2006/relationships/comments" Target="../comments6.xml"/><Relationship Id="rId4" Type="http://schemas.openxmlformats.org/officeDocument/2006/relationships/vmlDrawing" Target="../drawings/vmlDrawing6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1841A8-10C2-4FA6-95F4-E793849C4153}">
  <sheetPr>
    <tabColor rgb="FF00B050"/>
  </sheetPr>
  <dimension ref="A1"/>
  <sheetViews>
    <sheetView showGridLines="0" workbookViewId="0">
      <selection activeCell="E18" sqref="E18"/>
    </sheetView>
  </sheetViews>
  <sheetFormatPr defaultRowHeight="15" x14ac:dyDescent="0.25"/>
  <sheetData/>
  <pageMargins left="0.511811024" right="0.511811024" top="0.78740157499999996" bottom="0.78740157499999996" header="0.31496062000000002" footer="0.31496062000000002"/>
  <customProperties>
    <customPr name="IbpWorksheetKeyString_GUID" r:id="rId1"/>
  </customPropertie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7BAF0E-BBE2-4F70-9A06-CE90D584BE39}">
  <sheetPr>
    <tabColor rgb="FF00B050"/>
    <pageSetUpPr fitToPage="1"/>
  </sheetPr>
  <dimension ref="A1:H69"/>
  <sheetViews>
    <sheetView showGridLines="0" topLeftCell="A43" zoomScale="85" zoomScaleNormal="85" zoomScaleSheetLayoutView="130" workbookViewId="0">
      <selection activeCell="F68" sqref="F68"/>
    </sheetView>
  </sheetViews>
  <sheetFormatPr defaultColWidth="0" defaultRowHeight="13.9" customHeight="1" zeroHeight="1" outlineLevelRow="1" x14ac:dyDescent="0.2"/>
  <cols>
    <col min="1" max="1" width="2.42578125" style="46" customWidth="1"/>
    <col min="2" max="2" width="9.5703125" style="46" bestFit="1" customWidth="1"/>
    <col min="3" max="3" width="15.28515625" style="46" customWidth="1"/>
    <col min="4" max="4" width="52.140625" style="46" customWidth="1"/>
    <col min="5" max="5" width="19.85546875" style="46" bestFit="1" customWidth="1"/>
    <col min="6" max="6" width="19" style="46" customWidth="1"/>
    <col min="7" max="7" width="3.7109375" style="46" customWidth="1"/>
    <col min="8" max="8" width="4.140625" style="46" customWidth="1"/>
    <col min="9" max="16384" width="9.140625" style="46" hidden="1"/>
  </cols>
  <sheetData>
    <row r="1" spans="2:8" ht="42" customHeight="1" x14ac:dyDescent="0.2">
      <c r="D1" s="156" t="s">
        <v>12</v>
      </c>
      <c r="E1" s="156"/>
    </row>
    <row r="2" spans="2:8" ht="18.75" x14ac:dyDescent="0.3">
      <c r="B2" s="1"/>
      <c r="C2" s="2"/>
      <c r="D2" s="2"/>
      <c r="E2" s="2" t="s">
        <v>13</v>
      </c>
      <c r="F2" s="86">
        <f>F66</f>
        <v>38.275635491606714</v>
      </c>
      <c r="G2" s="47"/>
      <c r="H2" s="2"/>
    </row>
    <row r="3" spans="2:8" ht="12.75" x14ac:dyDescent="0.2">
      <c r="B3" s="145" t="s">
        <v>35</v>
      </c>
      <c r="C3" s="146"/>
      <c r="D3" s="147"/>
      <c r="E3" s="128"/>
      <c r="F3" s="124"/>
    </row>
    <row r="4" spans="2:8" ht="12.75" x14ac:dyDescent="0.2">
      <c r="B4" s="157" t="s">
        <v>0</v>
      </c>
      <c r="C4" s="157"/>
      <c r="D4" s="148" t="s">
        <v>14</v>
      </c>
      <c r="E4" s="149" t="s">
        <v>15</v>
      </c>
      <c r="F4" s="150" t="s">
        <v>16</v>
      </c>
      <c r="G4" s="47"/>
    </row>
    <row r="5" spans="2:8" ht="12.75" x14ac:dyDescent="0.2">
      <c r="B5" s="90">
        <v>0.67500000000000004</v>
      </c>
      <c r="C5" s="91" t="s">
        <v>3</v>
      </c>
      <c r="D5" s="92" t="s">
        <v>43</v>
      </c>
      <c r="E5" s="152">
        <v>5.39</v>
      </c>
      <c r="F5" s="51">
        <f>E5*B5</f>
        <v>3.6382500000000002</v>
      </c>
      <c r="G5" s="52"/>
    </row>
    <row r="6" spans="2:8" ht="12.75" x14ac:dyDescent="0.2">
      <c r="B6" s="90">
        <v>0.42499999999999999</v>
      </c>
      <c r="C6" s="91" t="s">
        <v>3</v>
      </c>
      <c r="D6" s="92" t="s">
        <v>44</v>
      </c>
      <c r="E6" s="152">
        <v>0.01</v>
      </c>
      <c r="F6" s="51">
        <f t="shared" ref="F6:F37" si="0">E6*B6</f>
        <v>4.2500000000000003E-3</v>
      </c>
      <c r="G6" s="52"/>
    </row>
    <row r="7" spans="2:8" ht="12.75" x14ac:dyDescent="0.2">
      <c r="B7" s="90">
        <v>7.4999999999999997E-2</v>
      </c>
      <c r="C7" s="91" t="s">
        <v>3</v>
      </c>
      <c r="D7" s="92" t="s">
        <v>45</v>
      </c>
      <c r="E7" s="152">
        <v>28</v>
      </c>
      <c r="F7" s="51">
        <f t="shared" si="0"/>
        <v>2.1</v>
      </c>
      <c r="G7" s="52"/>
    </row>
    <row r="8" spans="2:8" ht="12.75" x14ac:dyDescent="0.2">
      <c r="B8" s="90"/>
      <c r="C8" s="91" t="s">
        <v>3</v>
      </c>
      <c r="D8" s="92"/>
      <c r="E8" s="50">
        <v>0</v>
      </c>
      <c r="F8" s="51">
        <f t="shared" si="0"/>
        <v>0</v>
      </c>
      <c r="G8" s="52"/>
    </row>
    <row r="9" spans="2:8" ht="12.75" x14ac:dyDescent="0.2">
      <c r="B9" s="90"/>
      <c r="C9" s="91" t="s">
        <v>3</v>
      </c>
      <c r="D9" s="92"/>
      <c r="E9" s="50">
        <v>0</v>
      </c>
      <c r="F9" s="51">
        <f t="shared" si="0"/>
        <v>0</v>
      </c>
      <c r="G9" s="52"/>
    </row>
    <row r="10" spans="2:8" ht="12.75" hidden="1" outlineLevel="1" x14ac:dyDescent="0.2">
      <c r="B10" s="90"/>
      <c r="C10" s="91" t="s">
        <v>3</v>
      </c>
      <c r="D10" s="92"/>
      <c r="E10" s="50">
        <v>0</v>
      </c>
      <c r="F10" s="51">
        <f t="shared" si="0"/>
        <v>0</v>
      </c>
      <c r="G10" s="52"/>
    </row>
    <row r="11" spans="2:8" ht="12.75" hidden="1" outlineLevel="1" x14ac:dyDescent="0.2">
      <c r="B11" s="90"/>
      <c r="C11" s="91" t="s">
        <v>3</v>
      </c>
      <c r="D11" s="92"/>
      <c r="E11" s="50">
        <v>0</v>
      </c>
      <c r="F11" s="51">
        <f t="shared" si="0"/>
        <v>0</v>
      </c>
      <c r="G11" s="52"/>
    </row>
    <row r="12" spans="2:8" ht="12.75" collapsed="1" x14ac:dyDescent="0.2">
      <c r="B12" s="138" t="s">
        <v>40</v>
      </c>
      <c r="C12" s="139"/>
      <c r="D12" s="143"/>
      <c r="E12" s="144"/>
      <c r="F12" s="137">
        <f>SUM(F5:F11)</f>
        <v>5.7424999999999997</v>
      </c>
      <c r="G12" s="52"/>
    </row>
    <row r="13" spans="2:8" ht="12.75" customHeight="1" x14ac:dyDescent="0.2">
      <c r="B13" s="141">
        <f>SUM(B5:B11)</f>
        <v>1.175</v>
      </c>
      <c r="C13" s="142" t="s">
        <v>3</v>
      </c>
      <c r="D13" s="128"/>
      <c r="E13" s="128"/>
      <c r="F13" s="112"/>
    </row>
    <row r="14" spans="2:8" ht="12.75" customHeight="1" x14ac:dyDescent="0.2">
      <c r="B14" s="87" t="s">
        <v>36</v>
      </c>
      <c r="C14" s="95"/>
      <c r="D14" s="95"/>
      <c r="E14" s="95"/>
      <c r="F14" s="55"/>
    </row>
    <row r="15" spans="2:8" ht="12.75" x14ac:dyDescent="0.2">
      <c r="B15" s="96"/>
      <c r="C15" s="97"/>
      <c r="D15" s="98" t="s">
        <v>14</v>
      </c>
      <c r="E15" s="99" t="s">
        <v>15</v>
      </c>
      <c r="F15" s="20" t="s">
        <v>16</v>
      </c>
      <c r="G15" s="52"/>
    </row>
    <row r="16" spans="2:8" ht="12.75" x14ac:dyDescent="0.2">
      <c r="B16" s="90">
        <v>2.5</v>
      </c>
      <c r="C16" s="100" t="s">
        <v>3</v>
      </c>
      <c r="D16" s="101" t="s">
        <v>46</v>
      </c>
      <c r="E16" s="151">
        <v>27.95</v>
      </c>
      <c r="F16" s="57">
        <f t="shared" si="0"/>
        <v>69.875</v>
      </c>
      <c r="G16" s="52"/>
    </row>
    <row r="17" spans="2:8" ht="12.75" x14ac:dyDescent="0.2">
      <c r="B17" s="90">
        <v>0.92500000000000004</v>
      </c>
      <c r="C17" s="91" t="s">
        <v>3</v>
      </c>
      <c r="D17" s="92" t="s">
        <v>11</v>
      </c>
      <c r="E17" s="152">
        <v>0</v>
      </c>
      <c r="F17" s="51">
        <f t="shared" si="0"/>
        <v>0</v>
      </c>
      <c r="G17" s="52"/>
    </row>
    <row r="18" spans="2:8" ht="12.75" x14ac:dyDescent="0.2">
      <c r="B18" s="90">
        <v>1.8</v>
      </c>
      <c r="C18" s="91" t="s">
        <v>3</v>
      </c>
      <c r="D18" s="92" t="s">
        <v>47</v>
      </c>
      <c r="E18" s="186">
        <v>93.66</v>
      </c>
      <c r="F18" s="51">
        <f t="shared" si="0"/>
        <v>168.58799999999999</v>
      </c>
      <c r="G18" s="52"/>
    </row>
    <row r="19" spans="2:8" ht="12.75" hidden="1" outlineLevel="1" x14ac:dyDescent="0.2">
      <c r="B19" s="90"/>
      <c r="C19" s="91" t="s">
        <v>3</v>
      </c>
      <c r="D19" s="92"/>
      <c r="E19" s="50">
        <v>0</v>
      </c>
      <c r="F19" s="51">
        <f t="shared" si="0"/>
        <v>0</v>
      </c>
      <c r="G19" s="52"/>
    </row>
    <row r="20" spans="2:8" ht="12.75" hidden="1" outlineLevel="1" x14ac:dyDescent="0.2">
      <c r="B20" s="90"/>
      <c r="C20" s="91" t="s">
        <v>3</v>
      </c>
      <c r="D20" s="92"/>
      <c r="E20" s="50">
        <v>0</v>
      </c>
      <c r="F20" s="51">
        <f t="shared" si="0"/>
        <v>0</v>
      </c>
      <c r="G20" s="52"/>
    </row>
    <row r="21" spans="2:8" ht="12.75" hidden="1" outlineLevel="1" x14ac:dyDescent="0.2">
      <c r="B21" s="90"/>
      <c r="C21" s="91" t="s">
        <v>3</v>
      </c>
      <c r="D21" s="92"/>
      <c r="E21" s="50">
        <v>0</v>
      </c>
      <c r="F21" s="51">
        <f t="shared" si="0"/>
        <v>0</v>
      </c>
      <c r="G21" s="52"/>
    </row>
    <row r="22" spans="2:8" ht="12.75" hidden="1" outlineLevel="1" x14ac:dyDescent="0.2">
      <c r="B22" s="90"/>
      <c r="C22" s="91" t="s">
        <v>3</v>
      </c>
      <c r="D22" s="92"/>
      <c r="E22" s="50">
        <v>0</v>
      </c>
      <c r="F22" s="51">
        <f t="shared" si="0"/>
        <v>0</v>
      </c>
      <c r="G22" s="52"/>
    </row>
    <row r="23" spans="2:8" ht="12.75" hidden="1" outlineLevel="1" x14ac:dyDescent="0.2">
      <c r="B23" s="90"/>
      <c r="C23" s="91" t="s">
        <v>3</v>
      </c>
      <c r="D23" s="92"/>
      <c r="E23" s="50">
        <v>0</v>
      </c>
      <c r="F23" s="51">
        <f t="shared" si="0"/>
        <v>0</v>
      </c>
      <c r="G23" s="52"/>
    </row>
    <row r="24" spans="2:8" ht="12.75" collapsed="1" x14ac:dyDescent="0.2">
      <c r="B24" s="138" t="s">
        <v>39</v>
      </c>
      <c r="C24" s="139"/>
      <c r="D24" s="128"/>
      <c r="E24" s="140"/>
      <c r="F24" s="54">
        <f>SUM(F16:F23)</f>
        <v>238.46299999999999</v>
      </c>
      <c r="G24" s="58"/>
    </row>
    <row r="25" spans="2:8" ht="12.75" x14ac:dyDescent="0.2">
      <c r="B25" s="141">
        <f>SUM(B16:B23)</f>
        <v>5.2249999999999996</v>
      </c>
      <c r="C25" s="142" t="s">
        <v>3</v>
      </c>
      <c r="D25" s="128"/>
      <c r="E25" s="128"/>
      <c r="F25" s="52"/>
      <c r="G25" s="52"/>
    </row>
    <row r="26" spans="2:8" ht="12.75" x14ac:dyDescent="0.2">
      <c r="B26" s="87" t="s">
        <v>34</v>
      </c>
      <c r="C26" s="103"/>
      <c r="D26" s="103"/>
      <c r="E26" s="95"/>
      <c r="F26" s="59"/>
      <c r="G26" s="52"/>
    </row>
    <row r="27" spans="2:8" ht="12.75" x14ac:dyDescent="0.2">
      <c r="B27" s="158" t="s">
        <v>4</v>
      </c>
      <c r="C27" s="159"/>
      <c r="D27" s="104" t="s">
        <v>14</v>
      </c>
      <c r="E27" s="89" t="s">
        <v>15</v>
      </c>
      <c r="F27" s="7" t="s">
        <v>16</v>
      </c>
      <c r="G27" s="47"/>
    </row>
    <row r="28" spans="2:8" ht="12.75" x14ac:dyDescent="0.2">
      <c r="B28" s="90">
        <v>2.5249999999999999</v>
      </c>
      <c r="C28" s="91" t="s">
        <v>3</v>
      </c>
      <c r="D28" s="92" t="s">
        <v>48</v>
      </c>
      <c r="E28" s="152">
        <v>30.44</v>
      </c>
      <c r="F28" s="51">
        <f t="shared" si="0"/>
        <v>76.861000000000004</v>
      </c>
      <c r="G28" s="52"/>
      <c r="H28" s="61"/>
    </row>
    <row r="29" spans="2:8" ht="15" x14ac:dyDescent="0.25">
      <c r="B29" s="90"/>
      <c r="C29" s="91" t="s">
        <v>3</v>
      </c>
      <c r="D29" s="105"/>
      <c r="E29" s="50">
        <v>0</v>
      </c>
      <c r="F29" s="51">
        <f t="shared" si="0"/>
        <v>0</v>
      </c>
      <c r="G29" s="52"/>
      <c r="H29" s="61"/>
    </row>
    <row r="30" spans="2:8" ht="12.75" x14ac:dyDescent="0.2">
      <c r="B30" s="90"/>
      <c r="C30" s="91" t="s">
        <v>3</v>
      </c>
      <c r="D30" s="92"/>
      <c r="E30" s="50">
        <v>0</v>
      </c>
      <c r="F30" s="51">
        <f t="shared" si="0"/>
        <v>0</v>
      </c>
      <c r="G30" s="52"/>
      <c r="H30" s="61"/>
    </row>
    <row r="31" spans="2:8" ht="12.75" x14ac:dyDescent="0.2">
      <c r="B31" s="90"/>
      <c r="C31" s="91" t="s">
        <v>3</v>
      </c>
      <c r="D31" s="92"/>
      <c r="E31" s="50">
        <v>0</v>
      </c>
      <c r="F31" s="51">
        <f t="shared" si="0"/>
        <v>0</v>
      </c>
      <c r="G31" s="52"/>
    </row>
    <row r="32" spans="2:8" ht="12.75" x14ac:dyDescent="0.2">
      <c r="B32" s="90"/>
      <c r="C32" s="91" t="s">
        <v>3</v>
      </c>
      <c r="D32" s="92"/>
      <c r="E32" s="50">
        <v>0</v>
      </c>
      <c r="F32" s="51">
        <f t="shared" si="0"/>
        <v>0</v>
      </c>
      <c r="G32" s="52"/>
    </row>
    <row r="33" spans="2:8" ht="12.75" x14ac:dyDescent="0.2">
      <c r="B33" s="90"/>
      <c r="C33" s="91" t="s">
        <v>3</v>
      </c>
      <c r="D33" s="92"/>
      <c r="E33" s="50">
        <v>0</v>
      </c>
      <c r="F33" s="51">
        <f t="shared" si="0"/>
        <v>0</v>
      </c>
      <c r="G33" s="52"/>
    </row>
    <row r="34" spans="2:8" ht="12.75" hidden="1" outlineLevel="1" x14ac:dyDescent="0.2">
      <c r="B34" s="90"/>
      <c r="C34" s="91" t="s">
        <v>3</v>
      </c>
      <c r="D34" s="92"/>
      <c r="E34" s="50">
        <v>0</v>
      </c>
      <c r="F34" s="51">
        <f t="shared" si="0"/>
        <v>0</v>
      </c>
      <c r="G34" s="52"/>
    </row>
    <row r="35" spans="2:8" ht="12.75" hidden="1" outlineLevel="1" x14ac:dyDescent="0.2">
      <c r="B35" s="90"/>
      <c r="C35" s="91" t="s">
        <v>3</v>
      </c>
      <c r="D35" s="92"/>
      <c r="E35" s="50">
        <v>0</v>
      </c>
      <c r="F35" s="51">
        <f t="shared" si="0"/>
        <v>0</v>
      </c>
      <c r="G35" s="52"/>
    </row>
    <row r="36" spans="2:8" ht="12.75" hidden="1" outlineLevel="1" x14ac:dyDescent="0.2">
      <c r="B36" s="90"/>
      <c r="C36" s="91" t="s">
        <v>3</v>
      </c>
      <c r="D36" s="92"/>
      <c r="E36" s="50">
        <v>0</v>
      </c>
      <c r="F36" s="51">
        <f t="shared" si="0"/>
        <v>0</v>
      </c>
      <c r="G36" s="52"/>
    </row>
    <row r="37" spans="2:8" ht="12.75" hidden="1" outlineLevel="1" x14ac:dyDescent="0.2">
      <c r="B37" s="90"/>
      <c r="C37" s="91" t="s">
        <v>3</v>
      </c>
      <c r="D37" s="92"/>
      <c r="E37" s="50">
        <v>0</v>
      </c>
      <c r="F37" s="51">
        <f t="shared" si="0"/>
        <v>0</v>
      </c>
      <c r="G37" s="52"/>
    </row>
    <row r="38" spans="2:8" ht="12.75" collapsed="1" x14ac:dyDescent="0.2">
      <c r="B38" s="93" t="s">
        <v>17</v>
      </c>
      <c r="C38" s="94"/>
      <c r="D38" s="88"/>
      <c r="E38" s="102"/>
      <c r="F38" s="54">
        <f>SUM(F28:F37)</f>
        <v>76.861000000000004</v>
      </c>
      <c r="G38" s="58"/>
    </row>
    <row r="39" spans="2:8" ht="12.75" x14ac:dyDescent="0.2">
      <c r="B39" s="106">
        <f>SUM(B28:B37)</f>
        <v>2.5249999999999999</v>
      </c>
      <c r="C39" s="107" t="s">
        <v>3</v>
      </c>
      <c r="D39" s="88"/>
      <c r="E39" s="88"/>
      <c r="F39" s="52"/>
      <c r="G39" s="52"/>
    </row>
    <row r="40" spans="2:8" ht="7.5" customHeight="1" x14ac:dyDescent="0.2">
      <c r="B40" s="88"/>
      <c r="C40" s="88"/>
      <c r="D40" s="88"/>
      <c r="E40" s="88"/>
    </row>
    <row r="41" spans="2:8" ht="12.75" x14ac:dyDescent="0.2">
      <c r="B41" s="87" t="s">
        <v>49</v>
      </c>
      <c r="C41" s="95"/>
      <c r="D41" s="95"/>
      <c r="E41" s="95"/>
      <c r="F41" s="59"/>
      <c r="G41" s="52"/>
    </row>
    <row r="42" spans="2:8" ht="12.75" x14ac:dyDescent="0.2">
      <c r="B42" s="158" t="s">
        <v>4</v>
      </c>
      <c r="C42" s="159"/>
      <c r="D42" s="104" t="s">
        <v>14</v>
      </c>
      <c r="E42" s="89" t="s">
        <v>15</v>
      </c>
      <c r="F42" s="7" t="s">
        <v>16</v>
      </c>
      <c r="G42" s="47"/>
    </row>
    <row r="43" spans="2:8" ht="12.75" x14ac:dyDescent="0.2">
      <c r="B43" s="90">
        <v>0.1</v>
      </c>
      <c r="C43" s="91" t="s">
        <v>3</v>
      </c>
      <c r="D43" s="92" t="s">
        <v>50</v>
      </c>
      <c r="E43" s="152">
        <v>51.57</v>
      </c>
      <c r="F43" s="51">
        <f t="shared" ref="F43:F48" si="1">E43*B43</f>
        <v>5.157</v>
      </c>
      <c r="G43" s="52"/>
      <c r="H43" s="61"/>
    </row>
    <row r="44" spans="2:8" ht="12.75" x14ac:dyDescent="0.2">
      <c r="B44" s="90">
        <v>1.4</v>
      </c>
      <c r="C44" s="91" t="s">
        <v>3</v>
      </c>
      <c r="D44" s="92" t="s">
        <v>51</v>
      </c>
      <c r="E44" s="152">
        <v>52</v>
      </c>
      <c r="F44" s="51">
        <f t="shared" si="1"/>
        <v>72.8</v>
      </c>
      <c r="G44" s="52"/>
      <c r="H44" s="61"/>
    </row>
    <row r="45" spans="2:8" ht="12.75" x14ac:dyDescent="0.2">
      <c r="B45" s="90"/>
      <c r="C45" s="91" t="s">
        <v>3</v>
      </c>
      <c r="D45" s="92"/>
      <c r="E45" s="50">
        <v>0</v>
      </c>
      <c r="F45" s="51">
        <f t="shared" si="1"/>
        <v>0</v>
      </c>
      <c r="G45" s="52"/>
    </row>
    <row r="46" spans="2:8" ht="12.75" hidden="1" outlineLevel="1" x14ac:dyDescent="0.2">
      <c r="B46" s="90"/>
      <c r="C46" s="91" t="s">
        <v>3</v>
      </c>
      <c r="D46" s="92"/>
      <c r="E46" s="50">
        <v>0</v>
      </c>
      <c r="F46" s="51">
        <f t="shared" si="1"/>
        <v>0</v>
      </c>
      <c r="G46" s="52"/>
    </row>
    <row r="47" spans="2:8" ht="12.75" hidden="1" outlineLevel="1" x14ac:dyDescent="0.2">
      <c r="B47" s="90"/>
      <c r="C47" s="91" t="s">
        <v>3</v>
      </c>
      <c r="D47" s="92"/>
      <c r="E47" s="50">
        <v>0</v>
      </c>
      <c r="F47" s="51">
        <f t="shared" si="1"/>
        <v>0</v>
      </c>
      <c r="G47" s="52"/>
    </row>
    <row r="48" spans="2:8" ht="12.75" hidden="1" outlineLevel="1" x14ac:dyDescent="0.2">
      <c r="B48" s="90"/>
      <c r="C48" s="91" t="s">
        <v>3</v>
      </c>
      <c r="D48" s="92"/>
      <c r="E48" s="50">
        <v>0</v>
      </c>
      <c r="F48" s="51">
        <f t="shared" si="1"/>
        <v>0</v>
      </c>
      <c r="G48" s="52"/>
    </row>
    <row r="49" spans="2:7" ht="12.75" collapsed="1" x14ac:dyDescent="0.2">
      <c r="B49" s="93" t="s">
        <v>18</v>
      </c>
      <c r="C49" s="94"/>
      <c r="D49" s="88"/>
      <c r="E49" s="102"/>
      <c r="F49" s="54">
        <f>SUM(F43:F48)</f>
        <v>77.956999999999994</v>
      </c>
      <c r="G49" s="58"/>
    </row>
    <row r="50" spans="2:7" ht="12.75" x14ac:dyDescent="0.2">
      <c r="B50" s="106">
        <f>SUM(B43:B48)</f>
        <v>1.5</v>
      </c>
      <c r="C50" s="107" t="s">
        <v>3</v>
      </c>
      <c r="D50" s="88"/>
      <c r="E50" s="88"/>
      <c r="F50" s="52"/>
      <c r="G50" s="52"/>
    </row>
    <row r="51" spans="2:7" ht="12.75" x14ac:dyDescent="0.2">
      <c r="B51" s="87" t="s">
        <v>19</v>
      </c>
      <c r="C51" s="95"/>
      <c r="D51" s="95"/>
      <c r="E51" s="95"/>
      <c r="F51" s="59"/>
    </row>
    <row r="52" spans="2:7" ht="12.75" x14ac:dyDescent="0.2">
      <c r="B52" s="160" t="s">
        <v>6</v>
      </c>
      <c r="C52" s="161"/>
      <c r="D52" s="108" t="s">
        <v>1</v>
      </c>
      <c r="E52" s="89" t="s">
        <v>20</v>
      </c>
      <c r="F52" s="29" t="s">
        <v>2</v>
      </c>
      <c r="G52" s="47"/>
    </row>
    <row r="53" spans="2:7" ht="12.75" x14ac:dyDescent="0.2">
      <c r="B53" s="109">
        <f>$D$64</f>
        <v>25.599999999999998</v>
      </c>
      <c r="C53" s="91" t="s">
        <v>7</v>
      </c>
      <c r="D53" s="31" t="s">
        <v>5</v>
      </c>
      <c r="E53" s="50">
        <v>0</v>
      </c>
      <c r="F53" s="62">
        <f t="shared" ref="F53:F56" si="2">E53*B53</f>
        <v>0</v>
      </c>
      <c r="G53" s="52"/>
    </row>
    <row r="54" spans="2:7" ht="12.75" x14ac:dyDescent="0.2">
      <c r="B54" s="109">
        <f t="shared" ref="B54:B56" si="3">$D$64</f>
        <v>25.599999999999998</v>
      </c>
      <c r="C54" s="91" t="s">
        <v>7</v>
      </c>
      <c r="D54" s="31" t="s">
        <v>21</v>
      </c>
      <c r="E54" s="50">
        <v>0</v>
      </c>
      <c r="F54" s="51">
        <f t="shared" si="2"/>
        <v>0</v>
      </c>
      <c r="G54" s="52"/>
    </row>
    <row r="55" spans="2:7" ht="12.75" x14ac:dyDescent="0.2">
      <c r="B55" s="109">
        <f t="shared" si="3"/>
        <v>25.599999999999998</v>
      </c>
      <c r="C55" s="91" t="s">
        <v>7</v>
      </c>
      <c r="D55" s="31" t="s">
        <v>8</v>
      </c>
      <c r="E55" s="50">
        <v>0</v>
      </c>
      <c r="F55" s="51">
        <f t="shared" si="2"/>
        <v>0</v>
      </c>
      <c r="G55" s="52"/>
    </row>
    <row r="56" spans="2:7" ht="13.5" thickBot="1" x14ac:dyDescent="0.25">
      <c r="B56" s="109">
        <f t="shared" si="3"/>
        <v>25.599999999999998</v>
      </c>
      <c r="C56" s="110" t="s">
        <v>7</v>
      </c>
      <c r="D56" s="33" t="s">
        <v>22</v>
      </c>
      <c r="E56" s="63">
        <v>0</v>
      </c>
      <c r="F56" s="64">
        <f t="shared" si="2"/>
        <v>0</v>
      </c>
      <c r="G56" s="52"/>
    </row>
    <row r="57" spans="2:7" ht="13.5" thickBot="1" x14ac:dyDescent="0.25">
      <c r="B57" s="153" t="s">
        <v>9</v>
      </c>
      <c r="C57" s="154"/>
      <c r="D57" s="155"/>
      <c r="E57" s="111"/>
      <c r="F57" s="54">
        <f>SUM(F53:F56)</f>
        <v>0</v>
      </c>
      <c r="G57" s="58"/>
    </row>
    <row r="58" spans="2:7" ht="13.5" thickBot="1" x14ac:dyDescent="0.25">
      <c r="B58" s="166" t="s">
        <v>23</v>
      </c>
      <c r="C58" s="167"/>
      <c r="D58" s="35">
        <v>0.25</v>
      </c>
      <c r="E58" s="2"/>
      <c r="F58" s="58"/>
      <c r="G58" s="58"/>
    </row>
    <row r="59" spans="2:7" ht="13.5" thickBot="1" x14ac:dyDescent="0.25">
      <c r="B59" s="168" t="s">
        <v>10</v>
      </c>
      <c r="C59" s="169"/>
      <c r="D59" s="36">
        <v>0</v>
      </c>
      <c r="E59" s="2"/>
      <c r="F59" s="58"/>
      <c r="G59" s="58"/>
    </row>
    <row r="60" spans="2:7" ht="13.5" thickBot="1" x14ac:dyDescent="0.25">
      <c r="B60" s="113" t="s">
        <v>24</v>
      </c>
      <c r="C60" s="114"/>
      <c r="D60" s="115">
        <f>D58-(D58*D59)</f>
        <v>0.25</v>
      </c>
      <c r="E60" s="116" t="s">
        <v>3</v>
      </c>
      <c r="F60" s="58"/>
      <c r="G60" s="58"/>
    </row>
    <row r="61" spans="2:7" s="66" customFormat="1" ht="15.75" thickBot="1" x14ac:dyDescent="0.3">
      <c r="B61" s="117" t="s">
        <v>25</v>
      </c>
      <c r="C61" s="118"/>
      <c r="D61" s="119">
        <f>(D63/D64)+(B67/D64)</f>
        <v>0.4072265625</v>
      </c>
      <c r="E61" s="120" t="s">
        <v>3</v>
      </c>
      <c r="F61" s="65"/>
      <c r="G61" s="65"/>
    </row>
    <row r="62" spans="2:7" ht="13.5" thickBot="1" x14ac:dyDescent="0.25">
      <c r="B62" s="121" t="s">
        <v>26</v>
      </c>
      <c r="C62" s="122"/>
      <c r="D62" s="123" t="s">
        <v>27</v>
      </c>
      <c r="E62" s="124"/>
      <c r="F62" s="58"/>
      <c r="G62" s="58"/>
    </row>
    <row r="63" spans="2:7" ht="13.5" thickBot="1" x14ac:dyDescent="0.25">
      <c r="B63" s="125">
        <f>B13</f>
        <v>1.175</v>
      </c>
      <c r="C63" s="126" t="s">
        <v>3</v>
      </c>
      <c r="D63" s="127">
        <f>(SUM(B63,B65)-SUM(B63,B65)*D59)</f>
        <v>6.3999999999999995</v>
      </c>
      <c r="E63" s="128"/>
      <c r="F63" s="71" t="s">
        <v>28</v>
      </c>
      <c r="G63" s="52"/>
    </row>
    <row r="64" spans="2:7" ht="16.5" thickBot="1" x14ac:dyDescent="0.3">
      <c r="B64" s="121" t="s">
        <v>29</v>
      </c>
      <c r="C64" s="114"/>
      <c r="D64" s="129">
        <f>(B63+B65)/D58</f>
        <v>25.599999999999998</v>
      </c>
      <c r="E64" s="130" t="s">
        <v>7</v>
      </c>
      <c r="F64" s="84">
        <f>D61</f>
        <v>0.4072265625</v>
      </c>
      <c r="G64" s="58"/>
    </row>
    <row r="65" spans="2:8" ht="13.5" thickBot="1" x14ac:dyDescent="0.25">
      <c r="B65" s="131">
        <f>B25</f>
        <v>5.2249999999999996</v>
      </c>
      <c r="C65" s="132" t="s">
        <v>3</v>
      </c>
      <c r="D65" s="133" t="s">
        <v>30</v>
      </c>
      <c r="E65" s="134">
        <f>D63+B67</f>
        <v>10.425000000000001</v>
      </c>
      <c r="F65" s="75">
        <f>F12+F24+F38+F49+F57</f>
        <v>399.02350000000001</v>
      </c>
      <c r="G65" s="58"/>
    </row>
    <row r="66" spans="2:8" ht="13.5" thickBot="1" x14ac:dyDescent="0.25">
      <c r="B66" s="121" t="s">
        <v>31</v>
      </c>
      <c r="C66" s="114"/>
      <c r="D66" s="170" t="s">
        <v>42</v>
      </c>
      <c r="E66" s="171"/>
      <c r="F66" s="76">
        <f>F65/E65</f>
        <v>38.275635491606714</v>
      </c>
      <c r="G66" s="58"/>
    </row>
    <row r="67" spans="2:8" ht="13.5" thickBot="1" x14ac:dyDescent="0.25">
      <c r="B67" s="125">
        <f>B39+B50</f>
        <v>4.0250000000000004</v>
      </c>
      <c r="C67" s="126" t="s">
        <v>3</v>
      </c>
      <c r="D67" s="172" t="s">
        <v>32</v>
      </c>
      <c r="E67" s="173"/>
      <c r="F67" s="77">
        <f>F66*D61</f>
        <v>15.58685546875</v>
      </c>
      <c r="G67" s="164" t="s">
        <v>41</v>
      </c>
      <c r="H67" s="165"/>
    </row>
    <row r="68" spans="2:8" ht="13.5" thickBot="1" x14ac:dyDescent="0.25">
      <c r="B68" s="135"/>
      <c r="C68" s="136"/>
      <c r="D68" s="174" t="s">
        <v>33</v>
      </c>
      <c r="E68" s="174"/>
      <c r="F68" s="85">
        <f>(F67*G68)+F67</f>
        <v>31.173710937500001</v>
      </c>
      <c r="G68" s="162">
        <v>1</v>
      </c>
      <c r="H68" s="163"/>
    </row>
    <row r="69" spans="2:8" ht="13.9" customHeight="1" x14ac:dyDescent="0.2"/>
  </sheetData>
  <sheetProtection selectLockedCells="1"/>
  <mergeCells count="13">
    <mergeCell ref="G68:H68"/>
    <mergeCell ref="G67:H67"/>
    <mergeCell ref="B58:C58"/>
    <mergeCell ref="B59:C59"/>
    <mergeCell ref="D66:E66"/>
    <mergeCell ref="D67:E67"/>
    <mergeCell ref="D68:E68"/>
    <mergeCell ref="B57:D57"/>
    <mergeCell ref="D1:E1"/>
    <mergeCell ref="B4:C4"/>
    <mergeCell ref="B27:C27"/>
    <mergeCell ref="B42:C42"/>
    <mergeCell ref="B52:C52"/>
  </mergeCells>
  <printOptions horizontalCentered="1"/>
  <pageMargins left="0.19685039370078741" right="0.19685039370078741" top="0.15748031496062992" bottom="0" header="0" footer="0"/>
  <pageSetup paperSize="9" scale="79" fitToHeight="0" orientation="portrait" r:id="rId1"/>
  <customProperties>
    <customPr name="IbpWorksheetKeyString_GUID" r:id="rId2"/>
  </customProperties>
  <drawing r:id="rId3"/>
  <legacy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2EF31F-BF35-4C32-B4F0-8B97B3A5CFD7}">
  <sheetPr>
    <tabColor rgb="FF00B050"/>
    <pageSetUpPr fitToPage="1"/>
  </sheetPr>
  <dimension ref="A1:H69"/>
  <sheetViews>
    <sheetView showGridLines="0" topLeftCell="A39" zoomScale="80" zoomScaleNormal="80" zoomScaleSheetLayoutView="130" workbookViewId="0">
      <selection activeCell="F66" sqref="F66"/>
    </sheetView>
  </sheetViews>
  <sheetFormatPr defaultColWidth="0" defaultRowHeight="13.9" customHeight="1" zeroHeight="1" outlineLevelRow="1" x14ac:dyDescent="0.2"/>
  <cols>
    <col min="1" max="1" width="2.42578125" style="46" customWidth="1"/>
    <col min="2" max="2" width="9.5703125" style="46" bestFit="1" customWidth="1"/>
    <col min="3" max="3" width="15.28515625" style="46" customWidth="1"/>
    <col min="4" max="4" width="52.140625" style="46" customWidth="1"/>
    <col min="5" max="5" width="19.85546875" style="46" bestFit="1" customWidth="1"/>
    <col min="6" max="6" width="19" style="46" customWidth="1"/>
    <col min="7" max="7" width="3.7109375" style="46" customWidth="1"/>
    <col min="8" max="8" width="4.140625" style="46" customWidth="1"/>
    <col min="9" max="16384" width="9.140625" style="46" hidden="1"/>
  </cols>
  <sheetData>
    <row r="1" spans="2:8" ht="42" customHeight="1" x14ac:dyDescent="0.2">
      <c r="D1" s="156" t="s">
        <v>12</v>
      </c>
      <c r="E1" s="156"/>
    </row>
    <row r="2" spans="2:8" ht="18.75" x14ac:dyDescent="0.3">
      <c r="B2" s="1"/>
      <c r="C2" s="2"/>
      <c r="D2" s="2"/>
      <c r="E2" s="2" t="s">
        <v>13</v>
      </c>
      <c r="F2" s="86">
        <f>F66</f>
        <v>37.992862241256248</v>
      </c>
      <c r="G2" s="47"/>
      <c r="H2" s="2"/>
    </row>
    <row r="3" spans="2:8" ht="12.75" x14ac:dyDescent="0.2">
      <c r="B3" s="3" t="s">
        <v>52</v>
      </c>
      <c r="C3" s="4"/>
      <c r="D3" s="48"/>
      <c r="E3" s="5"/>
    </row>
    <row r="4" spans="2:8" ht="12.75" x14ac:dyDescent="0.2">
      <c r="B4" s="176" t="s">
        <v>0</v>
      </c>
      <c r="C4" s="176"/>
      <c r="D4" s="49" t="s">
        <v>14</v>
      </c>
      <c r="E4" s="6" t="s">
        <v>15</v>
      </c>
      <c r="F4" s="7" t="s">
        <v>16</v>
      </c>
      <c r="G4" s="47"/>
    </row>
    <row r="5" spans="2:8" ht="12.75" x14ac:dyDescent="0.2">
      <c r="B5" s="8">
        <v>0.5</v>
      </c>
      <c r="C5" s="9" t="s">
        <v>3</v>
      </c>
      <c r="D5" s="10" t="s">
        <v>53</v>
      </c>
      <c r="E5" s="152">
        <v>40.340000000000003</v>
      </c>
      <c r="F5" s="51">
        <f>E5*B5</f>
        <v>20.170000000000002</v>
      </c>
      <c r="G5" s="52"/>
    </row>
    <row r="6" spans="2:8" ht="12.75" x14ac:dyDescent="0.2">
      <c r="B6" s="8"/>
      <c r="C6" s="9" t="s">
        <v>3</v>
      </c>
      <c r="D6" s="10"/>
      <c r="E6" s="50">
        <v>0</v>
      </c>
      <c r="F6" s="51">
        <f t="shared" ref="F6:F37" si="0">E6*B6</f>
        <v>0</v>
      </c>
      <c r="G6" s="52"/>
    </row>
    <row r="7" spans="2:8" ht="12.75" x14ac:dyDescent="0.2">
      <c r="B7" s="8"/>
      <c r="C7" s="9" t="s">
        <v>3</v>
      </c>
      <c r="D7" s="10"/>
      <c r="E7" s="50">
        <v>0</v>
      </c>
      <c r="F7" s="51">
        <f t="shared" si="0"/>
        <v>0</v>
      </c>
      <c r="G7" s="52"/>
    </row>
    <row r="8" spans="2:8" ht="12.75" x14ac:dyDescent="0.2">
      <c r="B8" s="8"/>
      <c r="C8" s="9" t="s">
        <v>3</v>
      </c>
      <c r="D8" s="10"/>
      <c r="E8" s="50">
        <v>0</v>
      </c>
      <c r="F8" s="51">
        <f t="shared" si="0"/>
        <v>0</v>
      </c>
      <c r="G8" s="52"/>
    </row>
    <row r="9" spans="2:8" ht="12.75" x14ac:dyDescent="0.2">
      <c r="B9" s="8"/>
      <c r="C9" s="9" t="s">
        <v>3</v>
      </c>
      <c r="D9" s="10"/>
      <c r="E9" s="50">
        <v>0</v>
      </c>
      <c r="F9" s="51">
        <f t="shared" si="0"/>
        <v>0</v>
      </c>
      <c r="G9" s="52"/>
    </row>
    <row r="10" spans="2:8" ht="12.75" hidden="1" outlineLevel="1" x14ac:dyDescent="0.2">
      <c r="B10" s="8"/>
      <c r="C10" s="9" t="s">
        <v>3</v>
      </c>
      <c r="D10" s="10"/>
      <c r="E10" s="50">
        <v>0</v>
      </c>
      <c r="F10" s="51">
        <f t="shared" si="0"/>
        <v>0</v>
      </c>
      <c r="G10" s="52"/>
    </row>
    <row r="11" spans="2:8" ht="12.75" hidden="1" outlineLevel="1" x14ac:dyDescent="0.2">
      <c r="B11" s="8"/>
      <c r="C11" s="9" t="s">
        <v>3</v>
      </c>
      <c r="D11" s="10"/>
      <c r="E11" s="50">
        <v>0</v>
      </c>
      <c r="F11" s="51">
        <f t="shared" si="0"/>
        <v>0</v>
      </c>
      <c r="G11" s="52"/>
    </row>
    <row r="12" spans="2:8" ht="12.75" collapsed="1" x14ac:dyDescent="0.2">
      <c r="B12" s="11" t="s">
        <v>54</v>
      </c>
      <c r="C12" s="12"/>
      <c r="D12" s="13"/>
      <c r="E12" s="53"/>
      <c r="F12" s="54">
        <f>SUM(F5:F11)</f>
        <v>20.170000000000002</v>
      </c>
      <c r="G12" s="52"/>
    </row>
    <row r="13" spans="2:8" ht="12.75" customHeight="1" x14ac:dyDescent="0.2">
      <c r="B13" s="14">
        <f>SUM(B5:B11)</f>
        <v>0.5</v>
      </c>
      <c r="C13" s="15" t="s">
        <v>3</v>
      </c>
      <c r="D13" s="5"/>
      <c r="E13" s="5"/>
    </row>
    <row r="14" spans="2:8" ht="12.75" customHeight="1" x14ac:dyDescent="0.2">
      <c r="B14" s="3" t="s">
        <v>55</v>
      </c>
      <c r="C14" s="16"/>
      <c r="D14" s="16"/>
      <c r="E14" s="16"/>
      <c r="F14" s="55"/>
    </row>
    <row r="15" spans="2:8" ht="12.75" x14ac:dyDescent="0.2">
      <c r="B15" s="17"/>
      <c r="C15" s="18"/>
      <c r="D15" s="56" t="s">
        <v>14</v>
      </c>
      <c r="E15" s="19" t="s">
        <v>15</v>
      </c>
      <c r="F15" s="20" t="s">
        <v>16</v>
      </c>
      <c r="G15" s="52"/>
    </row>
    <row r="16" spans="2:8" ht="12.75" x14ac:dyDescent="0.2">
      <c r="B16" s="8">
        <v>0.2</v>
      </c>
      <c r="C16" s="21" t="s">
        <v>3</v>
      </c>
      <c r="D16" s="22" t="s">
        <v>56</v>
      </c>
      <c r="E16" s="151">
        <v>45.89</v>
      </c>
      <c r="F16" s="57">
        <f t="shared" si="0"/>
        <v>9.1780000000000008</v>
      </c>
      <c r="G16" s="52"/>
    </row>
    <row r="17" spans="2:8" ht="12.75" x14ac:dyDescent="0.2">
      <c r="B17" s="8">
        <v>0.02</v>
      </c>
      <c r="C17" s="9" t="s">
        <v>3</v>
      </c>
      <c r="D17" s="10" t="s">
        <v>57</v>
      </c>
      <c r="E17" s="152">
        <v>89</v>
      </c>
      <c r="F17" s="51">
        <f t="shared" si="0"/>
        <v>1.78</v>
      </c>
      <c r="G17" s="52"/>
    </row>
    <row r="18" spans="2:8" ht="12.75" x14ac:dyDescent="0.2">
      <c r="B18" s="8"/>
      <c r="C18" s="9" t="s">
        <v>3</v>
      </c>
      <c r="D18" s="10"/>
      <c r="E18" s="50">
        <v>0</v>
      </c>
      <c r="F18" s="51">
        <f t="shared" si="0"/>
        <v>0</v>
      </c>
      <c r="G18" s="52"/>
    </row>
    <row r="19" spans="2:8" ht="12.75" hidden="1" outlineLevel="1" x14ac:dyDescent="0.2">
      <c r="B19" s="8"/>
      <c r="C19" s="9" t="s">
        <v>3</v>
      </c>
      <c r="D19" s="10"/>
      <c r="E19" s="50">
        <v>0</v>
      </c>
      <c r="F19" s="51">
        <f t="shared" si="0"/>
        <v>0</v>
      </c>
      <c r="G19" s="52"/>
    </row>
    <row r="20" spans="2:8" ht="12.75" hidden="1" outlineLevel="1" x14ac:dyDescent="0.2">
      <c r="B20" s="8"/>
      <c r="C20" s="9" t="s">
        <v>3</v>
      </c>
      <c r="D20" s="10"/>
      <c r="E20" s="50">
        <v>0</v>
      </c>
      <c r="F20" s="51">
        <f t="shared" si="0"/>
        <v>0</v>
      </c>
      <c r="G20" s="52"/>
    </row>
    <row r="21" spans="2:8" ht="12.75" hidden="1" outlineLevel="1" x14ac:dyDescent="0.2">
      <c r="B21" s="8"/>
      <c r="C21" s="9" t="s">
        <v>3</v>
      </c>
      <c r="D21" s="10"/>
      <c r="E21" s="50">
        <v>0</v>
      </c>
      <c r="F21" s="51">
        <f t="shared" si="0"/>
        <v>0</v>
      </c>
      <c r="G21" s="52"/>
    </row>
    <row r="22" spans="2:8" ht="12.75" hidden="1" outlineLevel="1" x14ac:dyDescent="0.2">
      <c r="B22" s="8"/>
      <c r="C22" s="9" t="s">
        <v>3</v>
      </c>
      <c r="D22" s="10"/>
      <c r="E22" s="50">
        <v>0</v>
      </c>
      <c r="F22" s="51">
        <f t="shared" si="0"/>
        <v>0</v>
      </c>
      <c r="G22" s="52"/>
    </row>
    <row r="23" spans="2:8" ht="12.75" hidden="1" outlineLevel="1" x14ac:dyDescent="0.2">
      <c r="B23" s="8"/>
      <c r="C23" s="9" t="s">
        <v>3</v>
      </c>
      <c r="D23" s="10"/>
      <c r="E23" s="50">
        <v>0</v>
      </c>
      <c r="F23" s="51">
        <f t="shared" si="0"/>
        <v>0</v>
      </c>
      <c r="G23" s="52"/>
    </row>
    <row r="24" spans="2:8" ht="12.75" collapsed="1" x14ac:dyDescent="0.2">
      <c r="B24" s="11" t="s">
        <v>39</v>
      </c>
      <c r="C24" s="12"/>
      <c r="D24" s="5"/>
      <c r="E24" s="23"/>
      <c r="F24" s="54">
        <f>SUM(F16:F23)</f>
        <v>10.958</v>
      </c>
      <c r="G24" s="58"/>
    </row>
    <row r="25" spans="2:8" ht="12.75" x14ac:dyDescent="0.2">
      <c r="B25" s="14">
        <f>SUM(B16:B23)</f>
        <v>0.22</v>
      </c>
      <c r="C25" s="15" t="s">
        <v>3</v>
      </c>
      <c r="D25" s="5"/>
      <c r="E25" s="5"/>
      <c r="F25" s="52"/>
      <c r="G25" s="52"/>
    </row>
    <row r="26" spans="2:8" ht="12.75" x14ac:dyDescent="0.2">
      <c r="B26" s="3" t="s">
        <v>58</v>
      </c>
      <c r="C26" s="24"/>
      <c r="D26" s="24"/>
      <c r="E26" s="16"/>
      <c r="F26" s="59"/>
      <c r="G26" s="52"/>
    </row>
    <row r="27" spans="2:8" ht="12.75" x14ac:dyDescent="0.2">
      <c r="B27" s="177" t="s">
        <v>4</v>
      </c>
      <c r="C27" s="178"/>
      <c r="D27" s="60" t="s">
        <v>14</v>
      </c>
      <c r="E27" s="6" t="s">
        <v>15</v>
      </c>
      <c r="F27" s="7" t="s">
        <v>16</v>
      </c>
      <c r="G27" s="47"/>
    </row>
    <row r="28" spans="2:8" ht="12.75" x14ac:dyDescent="0.2">
      <c r="B28" s="8">
        <v>0.5</v>
      </c>
      <c r="C28" s="9" t="s">
        <v>3</v>
      </c>
      <c r="D28" s="10" t="s">
        <v>59</v>
      </c>
      <c r="E28" s="151">
        <v>25.26</v>
      </c>
      <c r="F28" s="51">
        <f t="shared" si="0"/>
        <v>12.63</v>
      </c>
      <c r="G28" s="52"/>
      <c r="H28" s="61"/>
    </row>
    <row r="29" spans="2:8" ht="12.75" x14ac:dyDescent="0.2">
      <c r="B29" s="8">
        <v>0.15</v>
      </c>
      <c r="C29" s="9" t="s">
        <v>3</v>
      </c>
      <c r="D29" s="10" t="s">
        <v>60</v>
      </c>
      <c r="E29" s="151">
        <v>45</v>
      </c>
      <c r="F29" s="51">
        <f t="shared" si="0"/>
        <v>6.75</v>
      </c>
      <c r="G29" s="52"/>
      <c r="H29" s="61"/>
    </row>
    <row r="30" spans="2:8" ht="12.75" x14ac:dyDescent="0.2">
      <c r="B30" s="8">
        <v>0.03</v>
      </c>
      <c r="C30" s="9" t="s">
        <v>3</v>
      </c>
      <c r="D30" s="10" t="s">
        <v>61</v>
      </c>
      <c r="E30" s="151">
        <v>89</v>
      </c>
      <c r="F30" s="51">
        <f t="shared" si="0"/>
        <v>2.67</v>
      </c>
      <c r="G30" s="52"/>
      <c r="H30" s="61"/>
    </row>
    <row r="31" spans="2:8" ht="12.75" x14ac:dyDescent="0.2">
      <c r="B31" s="8"/>
      <c r="C31" s="9" t="s">
        <v>3</v>
      </c>
      <c r="D31" s="10"/>
      <c r="E31" s="50">
        <v>0</v>
      </c>
      <c r="F31" s="51">
        <f t="shared" si="0"/>
        <v>0</v>
      </c>
      <c r="G31" s="52"/>
    </row>
    <row r="32" spans="2:8" ht="12.75" x14ac:dyDescent="0.2">
      <c r="B32" s="8"/>
      <c r="C32" s="9" t="s">
        <v>3</v>
      </c>
      <c r="D32" s="10"/>
      <c r="E32" s="50">
        <v>0</v>
      </c>
      <c r="F32" s="51">
        <f t="shared" si="0"/>
        <v>0</v>
      </c>
      <c r="G32" s="52"/>
    </row>
    <row r="33" spans="2:8" ht="12.75" x14ac:dyDescent="0.2">
      <c r="B33" s="8"/>
      <c r="C33" s="9" t="s">
        <v>3</v>
      </c>
      <c r="D33" s="10"/>
      <c r="E33" s="50">
        <v>0</v>
      </c>
      <c r="F33" s="51">
        <f t="shared" si="0"/>
        <v>0</v>
      </c>
      <c r="G33" s="52"/>
    </row>
    <row r="34" spans="2:8" ht="12.75" hidden="1" outlineLevel="1" x14ac:dyDescent="0.2">
      <c r="B34" s="8"/>
      <c r="C34" s="9" t="s">
        <v>3</v>
      </c>
      <c r="D34" s="10"/>
      <c r="E34" s="50">
        <v>0</v>
      </c>
      <c r="F34" s="51">
        <f t="shared" si="0"/>
        <v>0</v>
      </c>
      <c r="G34" s="52"/>
    </row>
    <row r="35" spans="2:8" ht="12.75" hidden="1" outlineLevel="1" x14ac:dyDescent="0.2">
      <c r="B35" s="8"/>
      <c r="C35" s="9" t="s">
        <v>3</v>
      </c>
      <c r="D35" s="10"/>
      <c r="E35" s="50">
        <v>0</v>
      </c>
      <c r="F35" s="51">
        <f t="shared" si="0"/>
        <v>0</v>
      </c>
      <c r="G35" s="52"/>
    </row>
    <row r="36" spans="2:8" ht="12.75" hidden="1" outlineLevel="1" x14ac:dyDescent="0.2">
      <c r="B36" s="8"/>
      <c r="C36" s="9" t="s">
        <v>3</v>
      </c>
      <c r="D36" s="10"/>
      <c r="E36" s="50">
        <v>0</v>
      </c>
      <c r="F36" s="51">
        <f t="shared" si="0"/>
        <v>0</v>
      </c>
      <c r="G36" s="52"/>
    </row>
    <row r="37" spans="2:8" ht="12.75" hidden="1" outlineLevel="1" x14ac:dyDescent="0.2">
      <c r="B37" s="8"/>
      <c r="C37" s="9" t="s">
        <v>3</v>
      </c>
      <c r="D37" s="10"/>
      <c r="E37" s="50">
        <v>0</v>
      </c>
      <c r="F37" s="51">
        <f t="shared" si="0"/>
        <v>0</v>
      </c>
      <c r="G37" s="52"/>
    </row>
    <row r="38" spans="2:8" ht="12.75" collapsed="1" x14ac:dyDescent="0.2">
      <c r="B38" s="11" t="s">
        <v>17</v>
      </c>
      <c r="C38" s="12"/>
      <c r="D38" s="5"/>
      <c r="E38" s="23"/>
      <c r="F38" s="54">
        <f>SUM(F28:F37)</f>
        <v>22.050000000000004</v>
      </c>
      <c r="G38" s="58"/>
    </row>
    <row r="39" spans="2:8" ht="12.75" x14ac:dyDescent="0.2">
      <c r="B39" s="26">
        <f>SUM(B28:B37)</f>
        <v>0.68</v>
      </c>
      <c r="C39" s="27" t="s">
        <v>3</v>
      </c>
      <c r="D39" s="5"/>
      <c r="E39" s="5"/>
      <c r="F39" s="52"/>
      <c r="G39" s="52"/>
    </row>
    <row r="40" spans="2:8" ht="7.5" customHeight="1" x14ac:dyDescent="0.2">
      <c r="B40" s="5"/>
      <c r="C40" s="5"/>
      <c r="D40" s="5"/>
      <c r="E40" s="5"/>
    </row>
    <row r="41" spans="2:8" ht="12.75" x14ac:dyDescent="0.2">
      <c r="B41" s="3" t="s">
        <v>62</v>
      </c>
      <c r="C41" s="16"/>
      <c r="D41" s="16"/>
      <c r="E41" s="16"/>
      <c r="F41" s="59"/>
      <c r="G41" s="52"/>
    </row>
    <row r="42" spans="2:8" ht="12.75" x14ac:dyDescent="0.2">
      <c r="B42" s="177" t="s">
        <v>4</v>
      </c>
      <c r="C42" s="178"/>
      <c r="D42" s="60" t="s">
        <v>14</v>
      </c>
      <c r="E42" s="6" t="s">
        <v>15</v>
      </c>
      <c r="F42" s="7" t="s">
        <v>16</v>
      </c>
      <c r="G42" s="47"/>
    </row>
    <row r="43" spans="2:8" ht="12.75" x14ac:dyDescent="0.2">
      <c r="B43" s="8">
        <v>1E-3</v>
      </c>
      <c r="C43" s="9" t="s">
        <v>3</v>
      </c>
      <c r="D43" s="78" t="s">
        <v>63</v>
      </c>
      <c r="E43" s="152">
        <v>50</v>
      </c>
      <c r="F43" s="51">
        <f t="shared" ref="F43:F48" si="1">E43*B43</f>
        <v>0.05</v>
      </c>
      <c r="G43" s="52"/>
      <c r="H43" s="61"/>
    </row>
    <row r="44" spans="2:8" ht="12.75" x14ac:dyDescent="0.2">
      <c r="B44" s="8"/>
      <c r="C44" s="9" t="s">
        <v>3</v>
      </c>
      <c r="D44" s="10"/>
      <c r="E44" s="50">
        <v>0</v>
      </c>
      <c r="F44" s="51">
        <f t="shared" si="1"/>
        <v>0</v>
      </c>
      <c r="G44" s="52"/>
      <c r="H44" s="61"/>
    </row>
    <row r="45" spans="2:8" ht="12.75" x14ac:dyDescent="0.2">
      <c r="B45" s="8"/>
      <c r="C45" s="9" t="s">
        <v>3</v>
      </c>
      <c r="D45" s="10"/>
      <c r="E45" s="50">
        <v>0</v>
      </c>
      <c r="F45" s="51">
        <f t="shared" si="1"/>
        <v>0</v>
      </c>
      <c r="G45" s="52"/>
    </row>
    <row r="46" spans="2:8" ht="12.75" hidden="1" outlineLevel="1" x14ac:dyDescent="0.2">
      <c r="B46" s="8"/>
      <c r="C46" s="9" t="s">
        <v>3</v>
      </c>
      <c r="D46" s="10"/>
      <c r="E46" s="50">
        <v>0</v>
      </c>
      <c r="F46" s="51">
        <f t="shared" si="1"/>
        <v>0</v>
      </c>
      <c r="G46" s="52"/>
    </row>
    <row r="47" spans="2:8" ht="12.75" hidden="1" outlineLevel="1" x14ac:dyDescent="0.2">
      <c r="B47" s="8"/>
      <c r="C47" s="9" t="s">
        <v>3</v>
      </c>
      <c r="D47" s="10"/>
      <c r="E47" s="50">
        <v>0</v>
      </c>
      <c r="F47" s="51">
        <f t="shared" si="1"/>
        <v>0</v>
      </c>
      <c r="G47" s="52"/>
    </row>
    <row r="48" spans="2:8" ht="12.75" hidden="1" outlineLevel="1" x14ac:dyDescent="0.2">
      <c r="B48" s="8"/>
      <c r="C48" s="9" t="s">
        <v>3</v>
      </c>
      <c r="D48" s="10"/>
      <c r="E48" s="50">
        <v>0</v>
      </c>
      <c r="F48" s="51">
        <f t="shared" si="1"/>
        <v>0</v>
      </c>
      <c r="G48" s="52"/>
    </row>
    <row r="49" spans="2:7" ht="12.75" collapsed="1" x14ac:dyDescent="0.2">
      <c r="B49" s="11" t="s">
        <v>18</v>
      </c>
      <c r="C49" s="12"/>
      <c r="D49" s="5"/>
      <c r="E49" s="23"/>
      <c r="F49" s="54">
        <f>SUM(F43:F48)</f>
        <v>0.05</v>
      </c>
      <c r="G49" s="58"/>
    </row>
    <row r="50" spans="2:7" ht="12.75" x14ac:dyDescent="0.2">
      <c r="B50" s="26">
        <f>SUM(B43:B48)</f>
        <v>1E-3</v>
      </c>
      <c r="C50" s="27" t="s">
        <v>3</v>
      </c>
      <c r="D50" s="5"/>
      <c r="E50" s="5"/>
      <c r="F50" s="52"/>
      <c r="G50" s="52"/>
    </row>
    <row r="51" spans="2:7" ht="12.75" x14ac:dyDescent="0.2">
      <c r="B51" s="3" t="s">
        <v>19</v>
      </c>
      <c r="C51" s="16"/>
      <c r="D51" s="16"/>
      <c r="E51" s="16"/>
      <c r="F51" s="59"/>
    </row>
    <row r="52" spans="2:7" ht="12.75" x14ac:dyDescent="0.2">
      <c r="B52" s="179" t="s">
        <v>6</v>
      </c>
      <c r="C52" s="180"/>
      <c r="D52" s="29" t="s">
        <v>1</v>
      </c>
      <c r="E52" s="6" t="s">
        <v>20</v>
      </c>
      <c r="F52" s="29" t="s">
        <v>2</v>
      </c>
      <c r="G52" s="47"/>
    </row>
    <row r="53" spans="2:7" ht="12.75" x14ac:dyDescent="0.2">
      <c r="B53" s="30">
        <f>$D$64</f>
        <v>5.5384615384615383</v>
      </c>
      <c r="C53" s="9" t="s">
        <v>7</v>
      </c>
      <c r="D53" s="31" t="s">
        <v>5</v>
      </c>
      <c r="E53" s="50">
        <v>0</v>
      </c>
      <c r="F53" s="62">
        <f t="shared" ref="F53:F56" si="2">E53*B53</f>
        <v>0</v>
      </c>
      <c r="G53" s="52"/>
    </row>
    <row r="54" spans="2:7" ht="12.75" x14ac:dyDescent="0.2">
      <c r="B54" s="30">
        <f t="shared" ref="B54:B56" si="3">$D$64</f>
        <v>5.5384615384615383</v>
      </c>
      <c r="C54" s="9" t="s">
        <v>7</v>
      </c>
      <c r="D54" s="31" t="s">
        <v>21</v>
      </c>
      <c r="E54" s="50">
        <v>0</v>
      </c>
      <c r="F54" s="51">
        <f t="shared" si="2"/>
        <v>0</v>
      </c>
      <c r="G54" s="52"/>
    </row>
    <row r="55" spans="2:7" ht="12.75" x14ac:dyDescent="0.2">
      <c r="B55" s="30">
        <f t="shared" si="3"/>
        <v>5.5384615384615383</v>
      </c>
      <c r="C55" s="9" t="s">
        <v>7</v>
      </c>
      <c r="D55" s="31" t="s">
        <v>8</v>
      </c>
      <c r="E55" s="50">
        <v>0</v>
      </c>
      <c r="F55" s="51">
        <f t="shared" si="2"/>
        <v>0</v>
      </c>
      <c r="G55" s="52"/>
    </row>
    <row r="56" spans="2:7" ht="13.5" thickBot="1" x14ac:dyDescent="0.25">
      <c r="B56" s="30">
        <f t="shared" si="3"/>
        <v>5.5384615384615383</v>
      </c>
      <c r="C56" s="32" t="s">
        <v>7</v>
      </c>
      <c r="D56" s="33" t="s">
        <v>22</v>
      </c>
      <c r="E56" s="63">
        <v>0</v>
      </c>
      <c r="F56" s="64">
        <f t="shared" si="2"/>
        <v>0</v>
      </c>
      <c r="G56" s="52"/>
    </row>
    <row r="57" spans="2:7" ht="13.5" thickBot="1" x14ac:dyDescent="0.25">
      <c r="B57" s="168" t="s">
        <v>9</v>
      </c>
      <c r="C57" s="169"/>
      <c r="D57" s="175"/>
      <c r="E57" s="34"/>
      <c r="F57" s="54">
        <f>SUM(F53:F56)</f>
        <v>0</v>
      </c>
      <c r="G57" s="58"/>
    </row>
    <row r="58" spans="2:7" ht="13.5" thickBot="1" x14ac:dyDescent="0.25">
      <c r="B58" s="166" t="s">
        <v>23</v>
      </c>
      <c r="C58" s="167"/>
      <c r="D58" s="35">
        <v>0.13</v>
      </c>
      <c r="E58" s="2"/>
      <c r="F58" s="58"/>
      <c r="G58" s="58"/>
    </row>
    <row r="59" spans="2:7" ht="13.5" thickBot="1" x14ac:dyDescent="0.25">
      <c r="B59" s="168" t="s">
        <v>10</v>
      </c>
      <c r="C59" s="169"/>
      <c r="D59" s="36">
        <v>0</v>
      </c>
      <c r="E59" s="2"/>
      <c r="F59" s="58"/>
      <c r="G59" s="58"/>
    </row>
    <row r="60" spans="2:7" ht="13.5" thickBot="1" x14ac:dyDescent="0.25">
      <c r="B60" s="37" t="s">
        <v>24</v>
      </c>
      <c r="C60" s="38"/>
      <c r="D60" s="39">
        <f>D58-(D58*D59)</f>
        <v>0.13</v>
      </c>
      <c r="E60" s="2" t="s">
        <v>3</v>
      </c>
      <c r="F60" s="58"/>
      <c r="G60" s="58"/>
    </row>
    <row r="61" spans="2:7" s="66" customFormat="1" ht="15.75" thickBot="1" x14ac:dyDescent="0.3">
      <c r="B61" s="40" t="s">
        <v>25</v>
      </c>
      <c r="C61" s="41"/>
      <c r="D61" s="82">
        <f>(D63/D64)+(B67/D64)</f>
        <v>0.25295833333333334</v>
      </c>
      <c r="E61" s="81" t="s">
        <v>3</v>
      </c>
      <c r="F61" s="65"/>
      <c r="G61" s="65"/>
    </row>
    <row r="62" spans="2:7" ht="13.5" thickBot="1" x14ac:dyDescent="0.25">
      <c r="B62" s="67" t="s">
        <v>26</v>
      </c>
      <c r="C62" s="42"/>
      <c r="D62" s="68" t="s">
        <v>27</v>
      </c>
      <c r="F62" s="58"/>
      <c r="G62" s="58"/>
    </row>
    <row r="63" spans="2:7" ht="13.5" thickBot="1" x14ac:dyDescent="0.25">
      <c r="B63" s="69">
        <f>B13</f>
        <v>0.5</v>
      </c>
      <c r="C63" s="43" t="s">
        <v>3</v>
      </c>
      <c r="D63" s="70">
        <f>(SUM(B63,B65)-SUM(B63,B65)*D59)</f>
        <v>0.72</v>
      </c>
      <c r="E63" s="5"/>
      <c r="F63" s="71" t="s">
        <v>28</v>
      </c>
      <c r="G63" s="52"/>
    </row>
    <row r="64" spans="2:7" ht="16.5" thickBot="1" x14ac:dyDescent="0.3">
      <c r="B64" s="67" t="s">
        <v>29</v>
      </c>
      <c r="C64" s="38"/>
      <c r="D64" s="83">
        <f>(B63+B65)/D58</f>
        <v>5.5384615384615383</v>
      </c>
      <c r="E64" s="44" t="s">
        <v>7</v>
      </c>
      <c r="F64" s="84">
        <f>D61</f>
        <v>0.25295833333333334</v>
      </c>
      <c r="G64" s="58"/>
    </row>
    <row r="65" spans="2:8" ht="13.5" thickBot="1" x14ac:dyDescent="0.25">
      <c r="B65" s="72">
        <f>B25</f>
        <v>0.22</v>
      </c>
      <c r="C65" s="45" t="s">
        <v>3</v>
      </c>
      <c r="D65" s="73" t="s">
        <v>30</v>
      </c>
      <c r="E65" s="74">
        <f>D63+B67</f>
        <v>1.401</v>
      </c>
      <c r="F65" s="75">
        <f>F12+F24+F38+F49+F57</f>
        <v>53.228000000000002</v>
      </c>
      <c r="G65" s="58"/>
    </row>
    <row r="66" spans="2:8" ht="13.5" thickBot="1" x14ac:dyDescent="0.25">
      <c r="B66" s="67" t="s">
        <v>31</v>
      </c>
      <c r="C66" s="38"/>
      <c r="D66" s="181" t="s">
        <v>42</v>
      </c>
      <c r="E66" s="182"/>
      <c r="F66" s="76">
        <f>F65/E65</f>
        <v>37.992862241256248</v>
      </c>
      <c r="G66" s="58"/>
    </row>
    <row r="67" spans="2:8" ht="13.5" thickBot="1" x14ac:dyDescent="0.25">
      <c r="B67" s="69">
        <f>B39+B50</f>
        <v>0.68100000000000005</v>
      </c>
      <c r="C67" s="43" t="s">
        <v>3</v>
      </c>
      <c r="D67" s="183" t="s">
        <v>32</v>
      </c>
      <c r="E67" s="184"/>
      <c r="F67" s="77">
        <f>F66*D61</f>
        <v>9.6106111111111119</v>
      </c>
      <c r="G67" s="164" t="s">
        <v>41</v>
      </c>
      <c r="H67" s="165"/>
    </row>
    <row r="68" spans="2:8" ht="13.5" thickBot="1" x14ac:dyDescent="0.25">
      <c r="B68" s="79"/>
      <c r="C68" s="80"/>
      <c r="D68" s="185" t="s">
        <v>33</v>
      </c>
      <c r="E68" s="185"/>
      <c r="F68" s="85">
        <f>(F67*G68)+F67</f>
        <v>19.221222222222224</v>
      </c>
      <c r="G68" s="162">
        <v>1</v>
      </c>
      <c r="H68" s="163"/>
    </row>
    <row r="69" spans="2:8" ht="13.9" customHeight="1" x14ac:dyDescent="0.2"/>
  </sheetData>
  <sheetProtection selectLockedCells="1"/>
  <mergeCells count="13">
    <mergeCell ref="G68:H68"/>
    <mergeCell ref="G67:H67"/>
    <mergeCell ref="B58:C58"/>
    <mergeCell ref="B59:C59"/>
    <mergeCell ref="D66:E66"/>
    <mergeCell ref="D67:E67"/>
    <mergeCell ref="D68:E68"/>
    <mergeCell ref="B57:D57"/>
    <mergeCell ref="D1:E1"/>
    <mergeCell ref="B4:C4"/>
    <mergeCell ref="B27:C27"/>
    <mergeCell ref="B42:C42"/>
    <mergeCell ref="B52:C52"/>
  </mergeCells>
  <printOptions horizontalCentered="1"/>
  <pageMargins left="0.19685039370078741" right="0.19685039370078741" top="0.15748031496062992" bottom="0" header="0" footer="0"/>
  <pageSetup paperSize="9" scale="79" fitToHeight="0" orientation="portrait" r:id="rId1"/>
  <customProperties>
    <customPr name="IbpWorksheetKeyString_GUID" r:id="rId2"/>
  </customProperties>
  <drawing r:id="rId3"/>
  <legacy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D605DE-8C52-478B-B761-CAA8469BA0CB}">
  <sheetPr>
    <tabColor rgb="FF00B050"/>
    <pageSetUpPr fitToPage="1"/>
  </sheetPr>
  <dimension ref="A1:H71"/>
  <sheetViews>
    <sheetView showGridLines="0" topLeftCell="A41" zoomScale="80" zoomScaleNormal="80" zoomScaleSheetLayoutView="130" workbookViewId="0">
      <selection activeCell="F70" sqref="F70"/>
    </sheetView>
  </sheetViews>
  <sheetFormatPr defaultColWidth="0" defaultRowHeight="13.9" customHeight="1" zeroHeight="1" outlineLevelRow="1" x14ac:dyDescent="0.2"/>
  <cols>
    <col min="1" max="1" width="2.42578125" style="46" customWidth="1"/>
    <col min="2" max="2" width="9.5703125" style="46" bestFit="1" customWidth="1"/>
    <col min="3" max="3" width="15.28515625" style="46" customWidth="1"/>
    <col min="4" max="4" width="52.140625" style="46" customWidth="1"/>
    <col min="5" max="5" width="19.85546875" style="46" bestFit="1" customWidth="1"/>
    <col min="6" max="6" width="19" style="46" customWidth="1"/>
    <col min="7" max="7" width="3.7109375" style="46" customWidth="1"/>
    <col min="8" max="8" width="4.140625" style="46" customWidth="1"/>
    <col min="9" max="16384" width="9.140625" style="46" hidden="1"/>
  </cols>
  <sheetData>
    <row r="1" spans="2:8" ht="42" customHeight="1" x14ac:dyDescent="0.2">
      <c r="D1" s="156" t="s">
        <v>12</v>
      </c>
      <c r="E1" s="156"/>
    </row>
    <row r="2" spans="2:8" ht="18.75" x14ac:dyDescent="0.3">
      <c r="B2" s="1"/>
      <c r="C2" s="2"/>
      <c r="D2" s="2"/>
      <c r="E2" s="2" t="s">
        <v>13</v>
      </c>
      <c r="F2" s="86">
        <f>F68</f>
        <v>8.5766587343201728</v>
      </c>
      <c r="G2" s="47"/>
      <c r="H2" s="2"/>
    </row>
    <row r="3" spans="2:8" ht="12.75" x14ac:dyDescent="0.2">
      <c r="B3" s="3" t="s">
        <v>64</v>
      </c>
      <c r="C3" s="4"/>
      <c r="D3" s="48"/>
      <c r="E3" s="5"/>
    </row>
    <row r="4" spans="2:8" ht="12.75" x14ac:dyDescent="0.2">
      <c r="B4" s="176" t="s">
        <v>0</v>
      </c>
      <c r="C4" s="176"/>
      <c r="D4" s="49" t="s">
        <v>14</v>
      </c>
      <c r="E4" s="6" t="s">
        <v>15</v>
      </c>
      <c r="F4" s="7" t="s">
        <v>16</v>
      </c>
      <c r="G4" s="47"/>
    </row>
    <row r="5" spans="2:8" ht="12.75" x14ac:dyDescent="0.2">
      <c r="B5" s="8">
        <v>0.35</v>
      </c>
      <c r="C5" s="9" t="s">
        <v>3</v>
      </c>
      <c r="D5" s="10" t="s">
        <v>65</v>
      </c>
      <c r="E5" s="152">
        <v>79.64</v>
      </c>
      <c r="F5" s="51">
        <f>E5*B5</f>
        <v>27.873999999999999</v>
      </c>
      <c r="G5" s="52"/>
    </row>
    <row r="6" spans="2:8" ht="12.75" x14ac:dyDescent="0.2">
      <c r="B6" s="8"/>
      <c r="C6" s="9" t="s">
        <v>3</v>
      </c>
      <c r="D6" s="10"/>
      <c r="E6" s="50">
        <v>0</v>
      </c>
      <c r="F6" s="51">
        <f t="shared" ref="F6:F37" si="0">E6*B6</f>
        <v>0</v>
      </c>
      <c r="G6" s="52"/>
    </row>
    <row r="7" spans="2:8" ht="12.75" x14ac:dyDescent="0.2">
      <c r="B7" s="8"/>
      <c r="C7" s="9" t="s">
        <v>3</v>
      </c>
      <c r="D7" s="10"/>
      <c r="E7" s="50">
        <v>0</v>
      </c>
      <c r="F7" s="51">
        <f t="shared" si="0"/>
        <v>0</v>
      </c>
      <c r="G7" s="52"/>
    </row>
    <row r="8" spans="2:8" ht="12.75" x14ac:dyDescent="0.2">
      <c r="B8" s="8"/>
      <c r="C8" s="9" t="s">
        <v>3</v>
      </c>
      <c r="D8" s="10"/>
      <c r="E8" s="50">
        <v>0</v>
      </c>
      <c r="F8" s="51">
        <f t="shared" si="0"/>
        <v>0</v>
      </c>
      <c r="G8" s="52"/>
    </row>
    <row r="9" spans="2:8" ht="12.75" x14ac:dyDescent="0.2">
      <c r="B9" s="8"/>
      <c r="C9" s="9" t="s">
        <v>3</v>
      </c>
      <c r="D9" s="10"/>
      <c r="E9" s="50">
        <v>0</v>
      </c>
      <c r="F9" s="51">
        <f t="shared" si="0"/>
        <v>0</v>
      </c>
      <c r="G9" s="52"/>
    </row>
    <row r="10" spans="2:8" ht="12.75" hidden="1" outlineLevel="1" x14ac:dyDescent="0.2">
      <c r="B10" s="8"/>
      <c r="C10" s="9" t="s">
        <v>3</v>
      </c>
      <c r="D10" s="10"/>
      <c r="E10" s="50">
        <v>0</v>
      </c>
      <c r="F10" s="51">
        <f t="shared" si="0"/>
        <v>0</v>
      </c>
      <c r="G10" s="52"/>
    </row>
    <row r="11" spans="2:8" ht="12.75" hidden="1" outlineLevel="1" x14ac:dyDescent="0.2">
      <c r="B11" s="8"/>
      <c r="C11" s="9" t="s">
        <v>3</v>
      </c>
      <c r="D11" s="10"/>
      <c r="E11" s="50">
        <v>0</v>
      </c>
      <c r="F11" s="51">
        <f t="shared" si="0"/>
        <v>0</v>
      </c>
      <c r="G11" s="52"/>
    </row>
    <row r="12" spans="2:8" ht="12.75" collapsed="1" x14ac:dyDescent="0.2">
      <c r="B12" s="11" t="s">
        <v>68</v>
      </c>
      <c r="C12" s="12"/>
      <c r="D12" s="13"/>
      <c r="E12" s="53"/>
      <c r="F12" s="54">
        <f>SUM(F5:F11)</f>
        <v>27.873999999999999</v>
      </c>
      <c r="G12" s="52"/>
    </row>
    <row r="13" spans="2:8" ht="12.75" customHeight="1" x14ac:dyDescent="0.2">
      <c r="B13" s="14">
        <f>SUM(B5:B11)</f>
        <v>0.35</v>
      </c>
      <c r="C13" s="15" t="s">
        <v>3</v>
      </c>
      <c r="D13" s="5"/>
      <c r="E13" s="5"/>
    </row>
    <row r="14" spans="2:8" ht="12.75" customHeight="1" x14ac:dyDescent="0.2">
      <c r="B14" s="3" t="s">
        <v>66</v>
      </c>
      <c r="C14" s="16"/>
      <c r="D14" s="16"/>
      <c r="E14" s="16"/>
      <c r="F14" s="55"/>
    </row>
    <row r="15" spans="2:8" ht="12.75" x14ac:dyDescent="0.2">
      <c r="B15" s="17"/>
      <c r="C15" s="18"/>
      <c r="D15" s="56" t="s">
        <v>14</v>
      </c>
      <c r="E15" s="19" t="s">
        <v>15</v>
      </c>
      <c r="F15" s="20" t="s">
        <v>16</v>
      </c>
      <c r="G15" s="52"/>
    </row>
    <row r="16" spans="2:8" ht="12.75" x14ac:dyDescent="0.2">
      <c r="B16" s="8">
        <v>2E-3</v>
      </c>
      <c r="C16" s="21" t="s">
        <v>3</v>
      </c>
      <c r="D16" s="22" t="s">
        <v>71</v>
      </c>
      <c r="E16" s="152">
        <v>9.83</v>
      </c>
      <c r="F16" s="57">
        <f t="shared" si="0"/>
        <v>1.966E-2</v>
      </c>
      <c r="G16" s="52"/>
    </row>
    <row r="17" spans="2:8" ht="12.75" x14ac:dyDescent="0.2">
      <c r="B17" s="8">
        <v>1.4999999999999999E-2</v>
      </c>
      <c r="C17" s="9" t="s">
        <v>3</v>
      </c>
      <c r="D17" s="10" t="s">
        <v>72</v>
      </c>
      <c r="E17" s="152">
        <v>16.53</v>
      </c>
      <c r="F17" s="51">
        <f t="shared" si="0"/>
        <v>0.24795</v>
      </c>
      <c r="G17" s="52"/>
    </row>
    <row r="18" spans="2:8" ht="12.75" x14ac:dyDescent="0.2">
      <c r="B18" s="8">
        <v>0.16</v>
      </c>
      <c r="C18" s="9" t="s">
        <v>3</v>
      </c>
      <c r="D18" s="10" t="s">
        <v>73</v>
      </c>
      <c r="E18" s="152">
        <v>30.44</v>
      </c>
      <c r="F18" s="51">
        <f t="shared" si="0"/>
        <v>4.8704000000000001</v>
      </c>
      <c r="G18" s="52"/>
    </row>
    <row r="19" spans="2:8" ht="12.75" outlineLevel="1" x14ac:dyDescent="0.2">
      <c r="B19" s="8"/>
      <c r="C19" s="9" t="s">
        <v>3</v>
      </c>
      <c r="D19" s="10"/>
      <c r="E19" s="50">
        <v>0</v>
      </c>
      <c r="F19" s="51">
        <f t="shared" si="0"/>
        <v>0</v>
      </c>
      <c r="G19" s="52"/>
    </row>
    <row r="20" spans="2:8" ht="12.75" outlineLevel="1" x14ac:dyDescent="0.2">
      <c r="B20" s="8"/>
      <c r="C20" s="9" t="s">
        <v>3</v>
      </c>
      <c r="D20" s="10"/>
      <c r="E20" s="50">
        <v>0</v>
      </c>
      <c r="F20" s="51">
        <f t="shared" si="0"/>
        <v>0</v>
      </c>
      <c r="G20" s="52"/>
    </row>
    <row r="21" spans="2:8" ht="12.75" outlineLevel="1" x14ac:dyDescent="0.2">
      <c r="B21" s="8"/>
      <c r="C21" s="9" t="s">
        <v>3</v>
      </c>
      <c r="D21" s="10"/>
      <c r="E21" s="50">
        <v>0</v>
      </c>
      <c r="F21" s="51">
        <f t="shared" si="0"/>
        <v>0</v>
      </c>
      <c r="G21" s="52"/>
    </row>
    <row r="22" spans="2:8" ht="12.75" outlineLevel="1" x14ac:dyDescent="0.2">
      <c r="B22" s="8"/>
      <c r="C22" s="9" t="s">
        <v>3</v>
      </c>
      <c r="D22" s="10"/>
      <c r="E22" s="50">
        <v>0</v>
      </c>
      <c r="F22" s="51">
        <f t="shared" si="0"/>
        <v>0</v>
      </c>
      <c r="G22" s="52"/>
    </row>
    <row r="23" spans="2:8" ht="12.75" outlineLevel="1" x14ac:dyDescent="0.2">
      <c r="B23" s="8"/>
      <c r="C23" s="9" t="s">
        <v>3</v>
      </c>
      <c r="D23" s="10"/>
      <c r="E23" s="50">
        <v>0</v>
      </c>
      <c r="F23" s="51">
        <f t="shared" si="0"/>
        <v>0</v>
      </c>
      <c r="G23" s="52"/>
    </row>
    <row r="24" spans="2:8" ht="12.75" x14ac:dyDescent="0.2">
      <c r="B24" s="11" t="s">
        <v>69</v>
      </c>
      <c r="C24" s="12"/>
      <c r="D24" s="5"/>
      <c r="E24" s="23"/>
      <c r="F24" s="54">
        <f>SUM(F16:F23)</f>
        <v>5.1380100000000004</v>
      </c>
      <c r="G24" s="58"/>
    </row>
    <row r="25" spans="2:8" ht="12.75" x14ac:dyDescent="0.2">
      <c r="B25" s="14">
        <f>SUM(B16:B23)</f>
        <v>0.17699999999999999</v>
      </c>
      <c r="C25" s="15" t="s">
        <v>3</v>
      </c>
      <c r="D25" s="5"/>
      <c r="E25" s="5"/>
      <c r="F25" s="52"/>
      <c r="G25" s="52"/>
    </row>
    <row r="26" spans="2:8" ht="12.75" x14ac:dyDescent="0.2">
      <c r="B26" s="3" t="s">
        <v>70</v>
      </c>
      <c r="C26" s="24"/>
      <c r="D26" s="24"/>
      <c r="E26" s="16"/>
      <c r="F26" s="59"/>
      <c r="G26" s="52"/>
    </row>
    <row r="27" spans="2:8" ht="12.75" x14ac:dyDescent="0.2">
      <c r="B27" s="177" t="s">
        <v>4</v>
      </c>
      <c r="C27" s="178"/>
      <c r="D27" s="60" t="s">
        <v>14</v>
      </c>
      <c r="E27" s="6" t="s">
        <v>15</v>
      </c>
      <c r="F27" s="7" t="s">
        <v>16</v>
      </c>
      <c r="G27" s="47"/>
    </row>
    <row r="28" spans="2:8" ht="12.75" x14ac:dyDescent="0.2">
      <c r="B28" s="8">
        <v>0.5</v>
      </c>
      <c r="C28" s="9" t="s">
        <v>3</v>
      </c>
      <c r="D28" s="22" t="s">
        <v>59</v>
      </c>
      <c r="E28" s="152">
        <v>25.26</v>
      </c>
      <c r="F28" s="51">
        <f t="shared" si="0"/>
        <v>12.63</v>
      </c>
      <c r="G28" s="52"/>
      <c r="H28" s="61"/>
    </row>
    <row r="29" spans="2:8" ht="12.75" x14ac:dyDescent="0.2">
      <c r="B29" s="8">
        <v>0.15</v>
      </c>
      <c r="C29" s="9" t="s">
        <v>3</v>
      </c>
      <c r="D29" s="10" t="s">
        <v>67</v>
      </c>
      <c r="E29" s="152">
        <v>45</v>
      </c>
      <c r="F29" s="51">
        <f t="shared" si="0"/>
        <v>6.75</v>
      </c>
      <c r="G29" s="52"/>
      <c r="H29" s="61"/>
    </row>
    <row r="30" spans="2:8" ht="12.75" x14ac:dyDescent="0.2">
      <c r="B30" s="8">
        <v>0.15</v>
      </c>
      <c r="C30" s="9" t="s">
        <v>3</v>
      </c>
      <c r="D30" s="10" t="s">
        <v>44</v>
      </c>
      <c r="E30" s="152">
        <v>0</v>
      </c>
      <c r="F30" s="51">
        <f t="shared" si="0"/>
        <v>0</v>
      </c>
      <c r="G30" s="52"/>
      <c r="H30" s="61"/>
    </row>
    <row r="31" spans="2:8" ht="12.75" x14ac:dyDescent="0.2">
      <c r="B31" s="8"/>
      <c r="C31" s="9" t="s">
        <v>3</v>
      </c>
      <c r="D31" s="10"/>
      <c r="E31" s="50">
        <v>0</v>
      </c>
      <c r="F31" s="51">
        <f t="shared" si="0"/>
        <v>0</v>
      </c>
      <c r="G31" s="52"/>
    </row>
    <row r="32" spans="2:8" ht="12.75" x14ac:dyDescent="0.2">
      <c r="B32" s="8"/>
      <c r="C32" s="9" t="s">
        <v>3</v>
      </c>
      <c r="D32" s="10"/>
      <c r="E32" s="50">
        <v>0</v>
      </c>
      <c r="F32" s="51">
        <f t="shared" si="0"/>
        <v>0</v>
      </c>
      <c r="G32" s="52"/>
    </row>
    <row r="33" spans="2:8" ht="12.75" x14ac:dyDescent="0.2">
      <c r="B33" s="8"/>
      <c r="C33" s="9" t="s">
        <v>3</v>
      </c>
      <c r="D33" s="10"/>
      <c r="E33" s="50">
        <v>0</v>
      </c>
      <c r="F33" s="51">
        <f t="shared" si="0"/>
        <v>0</v>
      </c>
      <c r="G33" s="52"/>
    </row>
    <row r="34" spans="2:8" ht="12.75" hidden="1" outlineLevel="1" x14ac:dyDescent="0.2">
      <c r="B34" s="8"/>
      <c r="C34" s="9" t="s">
        <v>3</v>
      </c>
      <c r="D34" s="10"/>
      <c r="E34" s="50">
        <v>0</v>
      </c>
      <c r="F34" s="51">
        <f t="shared" si="0"/>
        <v>0</v>
      </c>
      <c r="G34" s="52"/>
    </row>
    <row r="35" spans="2:8" ht="12.75" hidden="1" outlineLevel="1" x14ac:dyDescent="0.2">
      <c r="B35" s="8"/>
      <c r="C35" s="9" t="s">
        <v>3</v>
      </c>
      <c r="D35" s="10"/>
      <c r="E35" s="50">
        <v>0</v>
      </c>
      <c r="F35" s="51">
        <f t="shared" si="0"/>
        <v>0</v>
      </c>
      <c r="G35" s="52"/>
    </row>
    <row r="36" spans="2:8" ht="12.75" hidden="1" outlineLevel="1" x14ac:dyDescent="0.2">
      <c r="B36" s="8"/>
      <c r="C36" s="9" t="s">
        <v>3</v>
      </c>
      <c r="D36" s="10"/>
      <c r="E36" s="50">
        <v>0</v>
      </c>
      <c r="F36" s="51">
        <f t="shared" si="0"/>
        <v>0</v>
      </c>
      <c r="G36" s="52"/>
    </row>
    <row r="37" spans="2:8" ht="12.75" hidden="1" outlineLevel="1" x14ac:dyDescent="0.2">
      <c r="B37" s="8"/>
      <c r="C37" s="9" t="s">
        <v>3</v>
      </c>
      <c r="D37" s="10">
        <f>[1]RECEITA!D41</f>
        <v>0</v>
      </c>
      <c r="E37" s="50">
        <v>0</v>
      </c>
      <c r="F37" s="51">
        <f t="shared" si="0"/>
        <v>0</v>
      </c>
      <c r="G37" s="52"/>
    </row>
    <row r="38" spans="2:8" ht="12.75" collapsed="1" x14ac:dyDescent="0.2">
      <c r="B38" s="11" t="s">
        <v>17</v>
      </c>
      <c r="C38" s="12"/>
      <c r="D38" s="5"/>
      <c r="E38" s="23"/>
      <c r="F38" s="54">
        <f>SUM(F28:F37)</f>
        <v>19.380000000000003</v>
      </c>
      <c r="G38" s="58"/>
    </row>
    <row r="39" spans="2:8" ht="12.75" x14ac:dyDescent="0.2">
      <c r="B39" s="26">
        <f>SUM(B28:B37)</f>
        <v>0.8</v>
      </c>
      <c r="C39" s="27" t="s">
        <v>3</v>
      </c>
      <c r="D39" s="5"/>
      <c r="E39" s="5"/>
      <c r="F39" s="52"/>
      <c r="G39" s="52"/>
    </row>
    <row r="40" spans="2:8" ht="7.5" customHeight="1" x14ac:dyDescent="0.2">
      <c r="B40" s="5"/>
      <c r="C40" s="5"/>
      <c r="D40" s="5"/>
      <c r="E40" s="5"/>
    </row>
    <row r="41" spans="2:8" ht="12.75" x14ac:dyDescent="0.2">
      <c r="B41" s="3" t="s">
        <v>74</v>
      </c>
      <c r="C41" s="16"/>
      <c r="D41" s="16"/>
      <c r="E41" s="16"/>
      <c r="F41" s="59"/>
      <c r="G41" s="52"/>
    </row>
    <row r="42" spans="2:8" ht="12.75" x14ac:dyDescent="0.2">
      <c r="B42" s="177" t="s">
        <v>4</v>
      </c>
      <c r="C42" s="178"/>
      <c r="D42" s="60" t="s">
        <v>14</v>
      </c>
      <c r="E42" s="6" t="s">
        <v>15</v>
      </c>
      <c r="F42" s="7" t="s">
        <v>16</v>
      </c>
      <c r="G42" s="47"/>
    </row>
    <row r="43" spans="2:8" ht="12.75" x14ac:dyDescent="0.2">
      <c r="B43" s="8">
        <v>0.5</v>
      </c>
      <c r="C43" s="9" t="s">
        <v>3</v>
      </c>
      <c r="D43" s="10" t="s">
        <v>75</v>
      </c>
      <c r="E43" s="152">
        <v>79.64</v>
      </c>
      <c r="F43" s="51">
        <f t="shared" ref="F43:F49" si="1">E43*B43</f>
        <v>39.82</v>
      </c>
      <c r="G43" s="52"/>
      <c r="H43" s="61"/>
    </row>
    <row r="44" spans="2:8" ht="12.75" x14ac:dyDescent="0.2">
      <c r="B44" s="8">
        <v>0.2</v>
      </c>
      <c r="C44" s="9" t="s">
        <v>3</v>
      </c>
      <c r="D44" s="10" t="s">
        <v>76</v>
      </c>
      <c r="E44" s="152">
        <v>79.64</v>
      </c>
      <c r="F44" s="51">
        <f t="shared" si="1"/>
        <v>15.928000000000001</v>
      </c>
      <c r="G44" s="52"/>
      <c r="H44" s="61"/>
    </row>
    <row r="45" spans="2:8" ht="12.75" x14ac:dyDescent="0.2">
      <c r="B45" s="8">
        <v>0.5</v>
      </c>
      <c r="C45" s="9" t="s">
        <v>3</v>
      </c>
      <c r="D45" s="10" t="s">
        <v>77</v>
      </c>
      <c r="E45" s="152">
        <v>18.8</v>
      </c>
      <c r="F45" s="51">
        <f t="shared" si="1"/>
        <v>9.4</v>
      </c>
      <c r="G45" s="52"/>
      <c r="H45" s="61"/>
    </row>
    <row r="46" spans="2:8" ht="12.75" x14ac:dyDescent="0.2">
      <c r="B46" s="8">
        <v>5.0000000000000001E-3</v>
      </c>
      <c r="C46" s="9" t="s">
        <v>3</v>
      </c>
      <c r="D46" s="10" t="s">
        <v>71</v>
      </c>
      <c r="E46" s="152">
        <v>9</v>
      </c>
      <c r="F46" s="51">
        <f t="shared" si="1"/>
        <v>4.4999999999999998E-2</v>
      </c>
      <c r="G46" s="52"/>
    </row>
    <row r="47" spans="2:8" ht="12.75" hidden="1" outlineLevel="1" x14ac:dyDescent="0.2">
      <c r="B47" s="8"/>
      <c r="C47" s="9" t="s">
        <v>3</v>
      </c>
      <c r="D47" s="10"/>
      <c r="E47" s="50">
        <v>0</v>
      </c>
      <c r="F47" s="51">
        <f t="shared" si="1"/>
        <v>0</v>
      </c>
      <c r="G47" s="52"/>
    </row>
    <row r="48" spans="2:8" ht="12.75" hidden="1" outlineLevel="1" x14ac:dyDescent="0.2">
      <c r="B48" s="8"/>
      <c r="C48" s="9" t="s">
        <v>3</v>
      </c>
      <c r="D48" s="10"/>
      <c r="E48" s="50">
        <v>0</v>
      </c>
      <c r="F48" s="51">
        <f t="shared" si="1"/>
        <v>0</v>
      </c>
      <c r="G48" s="52"/>
    </row>
    <row r="49" spans="2:7" ht="12.75" hidden="1" outlineLevel="1" x14ac:dyDescent="0.2">
      <c r="B49" s="8"/>
      <c r="C49" s="9" t="s">
        <v>3</v>
      </c>
      <c r="D49" s="10"/>
      <c r="E49" s="50">
        <v>0</v>
      </c>
      <c r="F49" s="51">
        <f t="shared" si="1"/>
        <v>0</v>
      </c>
      <c r="G49" s="52"/>
    </row>
    <row r="50" spans="2:7" ht="12.75" collapsed="1" x14ac:dyDescent="0.2">
      <c r="B50" s="11" t="s">
        <v>18</v>
      </c>
      <c r="C50" s="12"/>
      <c r="D50" s="5"/>
      <c r="E50" s="23"/>
      <c r="F50" s="54">
        <f>SUM(F43:F49)</f>
        <v>65.193000000000012</v>
      </c>
      <c r="G50" s="58"/>
    </row>
    <row r="51" spans="2:7" ht="12.75" x14ac:dyDescent="0.2">
      <c r="B51" s="26">
        <f>SUM(B43:B49)</f>
        <v>1.2049999999999998</v>
      </c>
      <c r="C51" s="27" t="s">
        <v>3</v>
      </c>
      <c r="D51" s="5"/>
      <c r="E51" s="5"/>
      <c r="F51" s="52"/>
      <c r="G51" s="52"/>
    </row>
    <row r="52" spans="2:7" ht="12.75" x14ac:dyDescent="0.2">
      <c r="B52" s="3" t="s">
        <v>78</v>
      </c>
      <c r="C52" s="16"/>
      <c r="D52" s="16"/>
      <c r="E52" s="16"/>
      <c r="F52" s="59"/>
    </row>
    <row r="53" spans="2:7" ht="12.75" x14ac:dyDescent="0.2">
      <c r="B53" s="177" t="s">
        <v>4</v>
      </c>
      <c r="C53" s="178"/>
      <c r="D53" s="29" t="s">
        <v>1</v>
      </c>
      <c r="E53" s="6" t="s">
        <v>20</v>
      </c>
      <c r="F53" s="29" t="s">
        <v>2</v>
      </c>
      <c r="G53" s="47"/>
    </row>
    <row r="54" spans="2:7" ht="12.75" x14ac:dyDescent="0.2">
      <c r="B54" s="8">
        <v>0.2</v>
      </c>
      <c r="C54" s="9" t="s">
        <v>3</v>
      </c>
      <c r="D54" s="31" t="s">
        <v>79</v>
      </c>
      <c r="E54" s="152">
        <v>28.75</v>
      </c>
      <c r="F54" s="62">
        <f t="shared" ref="F54:F58" si="2">E54*B54</f>
        <v>5.75</v>
      </c>
      <c r="G54" s="52"/>
    </row>
    <row r="55" spans="2:7" ht="12.75" x14ac:dyDescent="0.2">
      <c r="B55" s="8">
        <v>0.09</v>
      </c>
      <c r="C55" s="9" t="s">
        <v>3</v>
      </c>
      <c r="D55" s="31" t="s">
        <v>44</v>
      </c>
      <c r="E55" s="152">
        <v>0</v>
      </c>
      <c r="F55" s="62">
        <f t="shared" si="2"/>
        <v>0</v>
      </c>
      <c r="G55" s="52"/>
    </row>
    <row r="56" spans="2:7" ht="12.75" x14ac:dyDescent="0.2">
      <c r="B56" s="8">
        <v>1.4999999999999999E-2</v>
      </c>
      <c r="C56" s="9" t="s">
        <v>3</v>
      </c>
      <c r="D56" s="31" t="s">
        <v>80</v>
      </c>
      <c r="E56" s="152">
        <v>37.39</v>
      </c>
      <c r="F56" s="51">
        <f t="shared" si="2"/>
        <v>0.56084999999999996</v>
      </c>
      <c r="G56" s="52"/>
    </row>
    <row r="57" spans="2:7" ht="12.75" x14ac:dyDescent="0.2">
      <c r="B57" s="8">
        <v>0.12</v>
      </c>
      <c r="C57" s="9" t="s">
        <v>3</v>
      </c>
      <c r="D57" s="31" t="s">
        <v>48</v>
      </c>
      <c r="E57" s="152">
        <v>30.44</v>
      </c>
      <c r="F57" s="51">
        <f t="shared" si="2"/>
        <v>3.6528</v>
      </c>
      <c r="G57" s="52"/>
    </row>
    <row r="58" spans="2:7" ht="13.5" thickBot="1" x14ac:dyDescent="0.25">
      <c r="B58" s="8">
        <v>4.0000000000000001E-3</v>
      </c>
      <c r="C58" s="9" t="s">
        <v>3</v>
      </c>
      <c r="D58" s="33" t="s">
        <v>81</v>
      </c>
      <c r="E58" s="152">
        <v>9</v>
      </c>
      <c r="F58" s="64">
        <f t="shared" si="2"/>
        <v>3.6000000000000004E-2</v>
      </c>
      <c r="G58" s="52"/>
    </row>
    <row r="59" spans="2:7" ht="13.5" thickBot="1" x14ac:dyDescent="0.25">
      <c r="B59" s="168" t="s">
        <v>9</v>
      </c>
      <c r="C59" s="169"/>
      <c r="D59" s="175"/>
      <c r="E59" s="34"/>
      <c r="F59" s="54">
        <f>SUM(F54:F58)</f>
        <v>9.9996500000000008</v>
      </c>
      <c r="G59" s="58"/>
    </row>
    <row r="60" spans="2:7" ht="13.5" thickBot="1" x14ac:dyDescent="0.25">
      <c r="B60" s="166" t="s">
        <v>23</v>
      </c>
      <c r="C60" s="167"/>
      <c r="D60" s="35">
        <v>0.55000000000000004</v>
      </c>
      <c r="E60" s="2"/>
      <c r="F60" s="58"/>
      <c r="G60" s="58"/>
    </row>
    <row r="61" spans="2:7" ht="13.5" thickBot="1" x14ac:dyDescent="0.25">
      <c r="B61" s="168" t="s">
        <v>10</v>
      </c>
      <c r="C61" s="169"/>
      <c r="D61" s="36">
        <v>0.1</v>
      </c>
      <c r="E61" s="2"/>
      <c r="F61" s="58"/>
      <c r="G61" s="58"/>
    </row>
    <row r="62" spans="2:7" ht="13.5" thickBot="1" x14ac:dyDescent="0.25">
      <c r="B62" s="37" t="s">
        <v>24</v>
      </c>
      <c r="C62" s="38"/>
      <c r="D62" s="39">
        <f>D60-(D60*D61)</f>
        <v>0.49500000000000005</v>
      </c>
      <c r="E62" s="2" t="s">
        <v>3</v>
      </c>
      <c r="F62" s="58"/>
      <c r="G62" s="58"/>
    </row>
    <row r="63" spans="2:7" s="66" customFormat="1" ht="15.75" thickBot="1" x14ac:dyDescent="0.3">
      <c r="B63" s="40" t="s">
        <v>25</v>
      </c>
      <c r="C63" s="41"/>
      <c r="D63" s="82">
        <f>(D65/D66)+(B69/D66)</f>
        <v>2.5875047438330179</v>
      </c>
      <c r="E63" s="81" t="s">
        <v>3</v>
      </c>
      <c r="F63" s="65"/>
      <c r="G63" s="65"/>
    </row>
    <row r="64" spans="2:7" ht="13.5" thickBot="1" x14ac:dyDescent="0.25">
      <c r="B64" s="67" t="s">
        <v>26</v>
      </c>
      <c r="C64" s="42"/>
      <c r="D64" s="68" t="s">
        <v>27</v>
      </c>
      <c r="F64" s="58"/>
      <c r="G64" s="58"/>
    </row>
    <row r="65" spans="2:8" ht="13.5" thickBot="1" x14ac:dyDescent="0.25">
      <c r="B65" s="69">
        <f>B13</f>
        <v>0.35</v>
      </c>
      <c r="C65" s="43" t="s">
        <v>3</v>
      </c>
      <c r="D65" s="70">
        <f>(SUM(B65,B67)-SUM(B65,B67)*D61)</f>
        <v>0.47429999999999994</v>
      </c>
      <c r="E65" s="5"/>
      <c r="F65" s="71" t="s">
        <v>28</v>
      </c>
      <c r="G65" s="52"/>
    </row>
    <row r="66" spans="2:8" ht="16.5" thickBot="1" x14ac:dyDescent="0.3">
      <c r="B66" s="67" t="s">
        <v>29</v>
      </c>
      <c r="C66" s="38"/>
      <c r="D66" s="83">
        <f>(B65+B67)/D60</f>
        <v>0.95818181818181791</v>
      </c>
      <c r="E66" s="44" t="s">
        <v>7</v>
      </c>
      <c r="F66" s="84">
        <f>D63</f>
        <v>2.5875047438330179</v>
      </c>
      <c r="G66" s="58"/>
    </row>
    <row r="67" spans="2:8" ht="13.5" thickBot="1" x14ac:dyDescent="0.25">
      <c r="B67" s="72">
        <f>B25</f>
        <v>0.17699999999999999</v>
      </c>
      <c r="C67" s="45" t="s">
        <v>3</v>
      </c>
      <c r="D67" s="73" t="s">
        <v>30</v>
      </c>
      <c r="E67" s="74">
        <f>D65+B69</f>
        <v>2.4792999999999998</v>
      </c>
      <c r="F67" s="75">
        <f>F12+F24+F38+F50+F59</f>
        <v>127.58466000000001</v>
      </c>
      <c r="G67" s="58"/>
    </row>
    <row r="68" spans="2:8" ht="13.5" thickBot="1" x14ac:dyDescent="0.25">
      <c r="B68" s="67" t="s">
        <v>31</v>
      </c>
      <c r="C68" s="38"/>
      <c r="D68" s="181" t="s">
        <v>42</v>
      </c>
      <c r="E68" s="182"/>
      <c r="F68" s="76">
        <f>(F67/E67)/6</f>
        <v>8.5766587343201728</v>
      </c>
      <c r="G68" s="58"/>
    </row>
    <row r="69" spans="2:8" ht="13.5" thickBot="1" x14ac:dyDescent="0.25">
      <c r="B69" s="69">
        <f>B39+B51</f>
        <v>2.0049999999999999</v>
      </c>
      <c r="C69" s="43" t="s">
        <v>3</v>
      </c>
      <c r="D69" s="183" t="s">
        <v>32</v>
      </c>
      <c r="E69" s="184"/>
      <c r="F69" s="77">
        <f>(F68*D63)</f>
        <v>22.192145161290334</v>
      </c>
      <c r="G69" s="164" t="s">
        <v>41</v>
      </c>
      <c r="H69" s="165"/>
    </row>
    <row r="70" spans="2:8" ht="13.5" thickBot="1" x14ac:dyDescent="0.25">
      <c r="B70" s="79"/>
      <c r="C70" s="80"/>
      <c r="D70" s="185" t="s">
        <v>33</v>
      </c>
      <c r="E70" s="185"/>
      <c r="F70" s="85">
        <f>(F69*G70)+F69</f>
        <v>44.384290322580668</v>
      </c>
      <c r="G70" s="162">
        <v>1</v>
      </c>
      <c r="H70" s="163"/>
    </row>
    <row r="71" spans="2:8" ht="13.9" customHeight="1" x14ac:dyDescent="0.2"/>
  </sheetData>
  <sheetProtection selectLockedCells="1"/>
  <mergeCells count="13">
    <mergeCell ref="G70:H70"/>
    <mergeCell ref="G69:H69"/>
    <mergeCell ref="B60:C60"/>
    <mergeCell ref="B61:C61"/>
    <mergeCell ref="D68:E68"/>
    <mergeCell ref="D69:E69"/>
    <mergeCell ref="D70:E70"/>
    <mergeCell ref="B59:D59"/>
    <mergeCell ref="D1:E1"/>
    <mergeCell ref="B4:C4"/>
    <mergeCell ref="B27:C27"/>
    <mergeCell ref="B42:C42"/>
    <mergeCell ref="B53:C53"/>
  </mergeCells>
  <printOptions horizontalCentered="1"/>
  <pageMargins left="0.19685039370078741" right="0.19685039370078741" top="0.15748031496062992" bottom="0" header="0" footer="0"/>
  <pageSetup paperSize="9" scale="79" fitToHeight="0" orientation="portrait" r:id="rId1"/>
  <customProperties>
    <customPr name="IbpWorksheetKeyString_GUID" r:id="rId2"/>
  </customProperties>
  <drawing r:id="rId3"/>
  <legacyDrawing r:id="rId4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4E4319-095F-488B-A8E2-9FF535207C2C}">
  <sheetPr>
    <tabColor rgb="FF00B050"/>
    <pageSetUpPr fitToPage="1"/>
  </sheetPr>
  <dimension ref="A1:H69"/>
  <sheetViews>
    <sheetView showGridLines="0" zoomScale="90" zoomScaleNormal="90" zoomScaleSheetLayoutView="130" workbookViewId="0">
      <selection activeCell="F62" sqref="F62"/>
    </sheetView>
  </sheetViews>
  <sheetFormatPr defaultColWidth="0" defaultRowHeight="13.9" customHeight="1" zeroHeight="1" outlineLevelRow="1" x14ac:dyDescent="0.2"/>
  <cols>
    <col min="1" max="1" width="2.42578125" style="46" customWidth="1"/>
    <col min="2" max="2" width="9.5703125" style="46" bestFit="1" customWidth="1"/>
    <col min="3" max="3" width="15.28515625" style="46" customWidth="1"/>
    <col min="4" max="4" width="52.140625" style="46" customWidth="1"/>
    <col min="5" max="5" width="19.85546875" style="46" bestFit="1" customWidth="1"/>
    <col min="6" max="6" width="19" style="46" customWidth="1"/>
    <col min="7" max="7" width="3.7109375" style="46" customWidth="1"/>
    <col min="8" max="8" width="4.140625" style="46" customWidth="1"/>
    <col min="9" max="16384" width="9.140625" style="46" hidden="1"/>
  </cols>
  <sheetData>
    <row r="1" spans="2:8" ht="42" customHeight="1" x14ac:dyDescent="0.2">
      <c r="D1" s="156" t="s">
        <v>12</v>
      </c>
      <c r="E1" s="156"/>
    </row>
    <row r="2" spans="2:8" ht="18.75" x14ac:dyDescent="0.3">
      <c r="B2" s="1"/>
      <c r="C2" s="2"/>
      <c r="D2" s="2"/>
      <c r="E2" s="2" t="s">
        <v>13</v>
      </c>
      <c r="F2" s="86">
        <f>F60</f>
        <v>5.5837888163171776</v>
      </c>
      <c r="G2" s="47"/>
      <c r="H2" s="2"/>
    </row>
    <row r="3" spans="2:8" ht="12.75" x14ac:dyDescent="0.2">
      <c r="B3" s="3" t="s">
        <v>82</v>
      </c>
      <c r="C3" s="4"/>
      <c r="D3" s="48"/>
      <c r="E3" s="5"/>
    </row>
    <row r="4" spans="2:8" ht="12.75" x14ac:dyDescent="0.2">
      <c r="B4" s="176" t="s">
        <v>0</v>
      </c>
      <c r="C4" s="176"/>
      <c r="D4" s="49" t="s">
        <v>14</v>
      </c>
      <c r="E4" s="6" t="s">
        <v>15</v>
      </c>
      <c r="F4" s="7" t="s">
        <v>16</v>
      </c>
      <c r="G4" s="47"/>
    </row>
    <row r="5" spans="2:8" ht="12.75" x14ac:dyDescent="0.2">
      <c r="B5" s="8">
        <v>0.15</v>
      </c>
      <c r="C5" s="9" t="s">
        <v>3</v>
      </c>
      <c r="D5" s="10" t="s">
        <v>65</v>
      </c>
      <c r="E5" s="152">
        <v>79.64</v>
      </c>
      <c r="F5" s="51">
        <f>E5*B5</f>
        <v>11.946</v>
      </c>
      <c r="G5" s="52"/>
    </row>
    <row r="6" spans="2:8" ht="12.75" x14ac:dyDescent="0.2">
      <c r="B6" s="8">
        <v>0.15</v>
      </c>
      <c r="C6" s="9" t="s">
        <v>3</v>
      </c>
      <c r="D6" s="10" t="s">
        <v>83</v>
      </c>
      <c r="E6" s="152">
        <v>93.66</v>
      </c>
      <c r="F6" s="51">
        <f t="shared" ref="F6:F31" si="0">E6*B6</f>
        <v>14.048999999999999</v>
      </c>
      <c r="G6" s="52"/>
    </row>
    <row r="7" spans="2:8" ht="12.75" x14ac:dyDescent="0.2">
      <c r="B7" s="8"/>
      <c r="C7" s="9" t="s">
        <v>3</v>
      </c>
      <c r="D7" s="10"/>
      <c r="E7" s="50">
        <v>0</v>
      </c>
      <c r="F7" s="51">
        <f t="shared" si="0"/>
        <v>0</v>
      </c>
      <c r="G7" s="52"/>
    </row>
    <row r="8" spans="2:8" ht="12.75" x14ac:dyDescent="0.2">
      <c r="B8" s="8"/>
      <c r="C8" s="9" t="s">
        <v>3</v>
      </c>
      <c r="D8" s="10"/>
      <c r="E8" s="50">
        <v>0</v>
      </c>
      <c r="F8" s="51">
        <f t="shared" si="0"/>
        <v>0</v>
      </c>
      <c r="G8" s="52"/>
    </row>
    <row r="9" spans="2:8" ht="12.75" x14ac:dyDescent="0.2">
      <c r="B9" s="8"/>
      <c r="C9" s="9" t="s">
        <v>3</v>
      </c>
      <c r="D9" s="10"/>
      <c r="E9" s="50">
        <v>0</v>
      </c>
      <c r="F9" s="51">
        <f t="shared" si="0"/>
        <v>0</v>
      </c>
      <c r="G9" s="52"/>
    </row>
    <row r="10" spans="2:8" ht="12.75" hidden="1" outlineLevel="1" x14ac:dyDescent="0.2">
      <c r="B10" s="8"/>
      <c r="C10" s="9" t="s">
        <v>3</v>
      </c>
      <c r="D10" s="10"/>
      <c r="E10" s="50">
        <v>0</v>
      </c>
      <c r="F10" s="51">
        <f t="shared" si="0"/>
        <v>0</v>
      </c>
      <c r="G10" s="52"/>
    </row>
    <row r="11" spans="2:8" ht="12.75" hidden="1" outlineLevel="1" x14ac:dyDescent="0.2">
      <c r="B11" s="8"/>
      <c r="C11" s="9" t="s">
        <v>3</v>
      </c>
      <c r="D11" s="10"/>
      <c r="E11" s="50">
        <v>0</v>
      </c>
      <c r="F11" s="51">
        <f t="shared" si="0"/>
        <v>0</v>
      </c>
      <c r="G11" s="52"/>
    </row>
    <row r="12" spans="2:8" ht="12.75" collapsed="1" x14ac:dyDescent="0.2">
      <c r="B12" s="11" t="s">
        <v>40</v>
      </c>
      <c r="C12" s="12"/>
      <c r="D12" s="13"/>
      <c r="E12" s="53"/>
      <c r="F12" s="54">
        <f>SUM(F5:F11)</f>
        <v>25.994999999999997</v>
      </c>
      <c r="G12" s="52"/>
    </row>
    <row r="13" spans="2:8" ht="12.75" customHeight="1" x14ac:dyDescent="0.2">
      <c r="B13" s="14">
        <f>SUM(B5:B11)</f>
        <v>0.3</v>
      </c>
      <c r="C13" s="15" t="s">
        <v>3</v>
      </c>
      <c r="D13" s="5"/>
      <c r="E13" s="5"/>
    </row>
    <row r="14" spans="2:8" ht="12.75" customHeight="1" x14ac:dyDescent="0.2">
      <c r="B14" s="3" t="s">
        <v>84</v>
      </c>
      <c r="C14" s="16"/>
      <c r="D14" s="16"/>
      <c r="E14" s="16"/>
      <c r="F14" s="55"/>
    </row>
    <row r="15" spans="2:8" ht="12.75" x14ac:dyDescent="0.2">
      <c r="B15" s="17"/>
      <c r="C15" s="18"/>
      <c r="D15" s="56" t="s">
        <v>14</v>
      </c>
      <c r="E15" s="19" t="s">
        <v>15</v>
      </c>
      <c r="F15" s="20" t="s">
        <v>16</v>
      </c>
      <c r="G15" s="52"/>
    </row>
    <row r="16" spans="2:8" ht="12.75" x14ac:dyDescent="0.2">
      <c r="B16" s="8">
        <v>0.3</v>
      </c>
      <c r="C16" s="21" t="s">
        <v>3</v>
      </c>
      <c r="D16" s="22" t="s">
        <v>85</v>
      </c>
      <c r="E16" s="151">
        <v>45.89</v>
      </c>
      <c r="F16" s="57">
        <f t="shared" si="0"/>
        <v>13.766999999999999</v>
      </c>
      <c r="G16" s="52"/>
    </row>
    <row r="17" spans="2:8" ht="12.75" x14ac:dyDescent="0.2">
      <c r="B17" s="8">
        <v>3.0000000000000001E-3</v>
      </c>
      <c r="C17" s="9" t="s">
        <v>3</v>
      </c>
      <c r="D17" s="10" t="s">
        <v>86</v>
      </c>
      <c r="E17" s="152">
        <v>44.89</v>
      </c>
      <c r="F17" s="51">
        <f>E17*B17</f>
        <v>0.13467000000000001</v>
      </c>
      <c r="G17" s="52"/>
    </row>
    <row r="18" spans="2:8" ht="12.75" x14ac:dyDescent="0.2">
      <c r="B18" s="8"/>
      <c r="C18" s="9" t="s">
        <v>3</v>
      </c>
      <c r="D18" s="10"/>
      <c r="E18" s="50">
        <v>0</v>
      </c>
      <c r="F18" s="51">
        <f t="shared" si="0"/>
        <v>0</v>
      </c>
      <c r="G18" s="52"/>
    </row>
    <row r="19" spans="2:8" ht="12.75" hidden="1" outlineLevel="1" x14ac:dyDescent="0.2">
      <c r="B19" s="8"/>
      <c r="C19" s="9" t="s">
        <v>3</v>
      </c>
      <c r="D19" s="10"/>
      <c r="E19" s="50">
        <v>0</v>
      </c>
      <c r="F19" s="51">
        <f t="shared" si="0"/>
        <v>0</v>
      </c>
      <c r="G19" s="52"/>
    </row>
    <row r="20" spans="2:8" ht="12.75" hidden="1" outlineLevel="1" x14ac:dyDescent="0.2">
      <c r="B20" s="8"/>
      <c r="C20" s="9" t="s">
        <v>3</v>
      </c>
      <c r="D20" s="10"/>
      <c r="E20" s="50">
        <v>0</v>
      </c>
      <c r="F20" s="51">
        <f t="shared" si="0"/>
        <v>0</v>
      </c>
      <c r="G20" s="52"/>
    </row>
    <row r="21" spans="2:8" ht="12.75" hidden="1" outlineLevel="1" x14ac:dyDescent="0.2">
      <c r="B21" s="8"/>
      <c r="C21" s="9" t="s">
        <v>3</v>
      </c>
      <c r="D21" s="10"/>
      <c r="E21" s="50">
        <v>0</v>
      </c>
      <c r="F21" s="51">
        <f t="shared" si="0"/>
        <v>0</v>
      </c>
      <c r="G21" s="52"/>
    </row>
    <row r="22" spans="2:8" ht="12.75" hidden="1" outlineLevel="1" x14ac:dyDescent="0.2">
      <c r="B22" s="8"/>
      <c r="C22" s="9" t="s">
        <v>3</v>
      </c>
      <c r="D22" s="10"/>
      <c r="E22" s="50">
        <v>0</v>
      </c>
      <c r="F22" s="51">
        <f t="shared" si="0"/>
        <v>0</v>
      </c>
      <c r="G22" s="52"/>
    </row>
    <row r="23" spans="2:8" ht="12.75" hidden="1" outlineLevel="1" x14ac:dyDescent="0.2">
      <c r="B23" s="8"/>
      <c r="C23" s="9" t="s">
        <v>3</v>
      </c>
      <c r="D23" s="10"/>
      <c r="E23" s="50">
        <v>0</v>
      </c>
      <c r="F23" s="51">
        <f t="shared" si="0"/>
        <v>0</v>
      </c>
      <c r="G23" s="52"/>
    </row>
    <row r="24" spans="2:8" ht="12.75" collapsed="1" x14ac:dyDescent="0.2">
      <c r="B24" s="11" t="s">
        <v>17</v>
      </c>
      <c r="C24" s="12"/>
      <c r="D24" s="5"/>
      <c r="E24" s="23"/>
      <c r="F24" s="54">
        <f>SUM(F16:F23)</f>
        <v>13.901669999999999</v>
      </c>
      <c r="G24" s="58"/>
    </row>
    <row r="25" spans="2:8" ht="12.75" x14ac:dyDescent="0.2">
      <c r="B25" s="14">
        <f>SUM(B16:B23)</f>
        <v>0.30299999999999999</v>
      </c>
      <c r="C25" s="15" t="s">
        <v>3</v>
      </c>
      <c r="D25" s="5"/>
      <c r="E25" s="5"/>
      <c r="F25" s="52"/>
      <c r="G25" s="52"/>
    </row>
    <row r="26" spans="2:8" ht="12.75" x14ac:dyDescent="0.2">
      <c r="B26" s="3" t="s">
        <v>87</v>
      </c>
      <c r="C26" s="24"/>
      <c r="D26" s="24"/>
      <c r="E26" s="16"/>
      <c r="F26" s="59"/>
      <c r="G26" s="52"/>
    </row>
    <row r="27" spans="2:8" ht="12.75" x14ac:dyDescent="0.2">
      <c r="B27" s="177" t="s">
        <v>4</v>
      </c>
      <c r="C27" s="178"/>
      <c r="D27" s="60" t="s">
        <v>14</v>
      </c>
      <c r="E27" s="6" t="s">
        <v>15</v>
      </c>
      <c r="F27" s="7" t="s">
        <v>16</v>
      </c>
      <c r="G27" s="47"/>
    </row>
    <row r="28" spans="2:8" ht="12.75" x14ac:dyDescent="0.2">
      <c r="B28" s="8">
        <v>0.3</v>
      </c>
      <c r="C28" s="9" t="s">
        <v>3</v>
      </c>
      <c r="D28" s="10" t="s">
        <v>88</v>
      </c>
      <c r="E28" s="151">
        <v>52</v>
      </c>
      <c r="F28" s="51">
        <f t="shared" si="0"/>
        <v>15.6</v>
      </c>
      <c r="G28" s="52"/>
      <c r="H28" s="61"/>
    </row>
    <row r="29" spans="2:8" ht="12.75" x14ac:dyDescent="0.2">
      <c r="B29" s="8">
        <v>0.03</v>
      </c>
      <c r="C29" s="9" t="s">
        <v>3</v>
      </c>
      <c r="D29" s="10" t="s">
        <v>89</v>
      </c>
      <c r="E29" s="151">
        <v>99.3</v>
      </c>
      <c r="F29" s="51">
        <f t="shared" si="0"/>
        <v>2.9789999999999996</v>
      </c>
      <c r="G29" s="52"/>
      <c r="H29" s="61"/>
    </row>
    <row r="30" spans="2:8" ht="12.75" x14ac:dyDescent="0.2">
      <c r="B30" s="8"/>
      <c r="C30" s="9" t="s">
        <v>3</v>
      </c>
      <c r="D30" s="10"/>
      <c r="E30" s="50">
        <v>0</v>
      </c>
      <c r="F30" s="51">
        <f t="shared" si="0"/>
        <v>0</v>
      </c>
      <c r="G30" s="52"/>
      <c r="H30" s="61"/>
    </row>
    <row r="31" spans="2:8" ht="12.75" outlineLevel="1" x14ac:dyDescent="0.2">
      <c r="B31" s="8"/>
      <c r="C31" s="9" t="s">
        <v>3</v>
      </c>
      <c r="D31" s="10"/>
      <c r="E31" s="50">
        <v>0</v>
      </c>
      <c r="F31" s="51">
        <f t="shared" si="0"/>
        <v>0</v>
      </c>
      <c r="G31" s="52"/>
    </row>
    <row r="32" spans="2:8" ht="12.75" x14ac:dyDescent="0.2">
      <c r="B32" s="11" t="s">
        <v>17</v>
      </c>
      <c r="C32" s="12"/>
      <c r="D32" s="5"/>
      <c r="E32" s="23"/>
      <c r="F32" s="54">
        <f>SUM(F28:F31)</f>
        <v>18.579000000000001</v>
      </c>
      <c r="G32" s="58"/>
    </row>
    <row r="33" spans="2:8" ht="12.75" x14ac:dyDescent="0.2">
      <c r="B33" s="26">
        <f>SUM(B28:B31)</f>
        <v>0.32999999999999996</v>
      </c>
      <c r="C33" s="27" t="s">
        <v>3</v>
      </c>
      <c r="D33" s="5"/>
      <c r="E33" s="5"/>
      <c r="F33" s="52"/>
      <c r="G33" s="52"/>
    </row>
    <row r="34" spans="2:8" ht="7.5" customHeight="1" x14ac:dyDescent="0.2">
      <c r="B34" s="5"/>
      <c r="C34" s="5"/>
      <c r="D34" s="5"/>
      <c r="E34" s="5"/>
    </row>
    <row r="35" spans="2:8" ht="12.75" x14ac:dyDescent="0.2">
      <c r="B35" s="3" t="str">
        <f>[1]RECEITA!B42</f>
        <v>Acabamento</v>
      </c>
      <c r="C35" s="16"/>
      <c r="D35" s="16"/>
      <c r="E35" s="16"/>
      <c r="F35" s="59"/>
      <c r="G35" s="52"/>
    </row>
    <row r="36" spans="2:8" ht="12.75" x14ac:dyDescent="0.2">
      <c r="B36" s="177" t="s">
        <v>4</v>
      </c>
      <c r="C36" s="178"/>
      <c r="D36" s="60" t="s">
        <v>14</v>
      </c>
      <c r="E36" s="6" t="s">
        <v>15</v>
      </c>
      <c r="F36" s="7" t="s">
        <v>16</v>
      </c>
      <c r="G36" s="47"/>
    </row>
    <row r="37" spans="2:8" ht="12.75" x14ac:dyDescent="0.2">
      <c r="B37" s="8"/>
      <c r="C37" s="9" t="s">
        <v>3</v>
      </c>
      <c r="D37" s="10"/>
      <c r="E37" s="50">
        <v>0</v>
      </c>
      <c r="F37" s="51">
        <f t="shared" ref="F37:F42" si="1">E37*B37</f>
        <v>0</v>
      </c>
      <c r="G37" s="52"/>
      <c r="H37" s="61"/>
    </row>
    <row r="38" spans="2:8" ht="12.75" x14ac:dyDescent="0.2">
      <c r="B38" s="8"/>
      <c r="C38" s="9" t="s">
        <v>3</v>
      </c>
      <c r="D38" s="10"/>
      <c r="E38" s="50">
        <v>0</v>
      </c>
      <c r="F38" s="51">
        <f t="shared" si="1"/>
        <v>0</v>
      </c>
      <c r="G38" s="52"/>
      <c r="H38" s="61"/>
    </row>
    <row r="39" spans="2:8" ht="12.75" x14ac:dyDescent="0.2">
      <c r="B39" s="8"/>
      <c r="C39" s="9" t="s">
        <v>3</v>
      </c>
      <c r="D39" s="10"/>
      <c r="E39" s="50">
        <v>0</v>
      </c>
      <c r="F39" s="51">
        <f t="shared" si="1"/>
        <v>0</v>
      </c>
      <c r="G39" s="52"/>
    </row>
    <row r="40" spans="2:8" ht="12.75" hidden="1" outlineLevel="1" x14ac:dyDescent="0.2">
      <c r="B40" s="8"/>
      <c r="C40" s="9" t="s">
        <v>3</v>
      </c>
      <c r="D40" s="10"/>
      <c r="E40" s="50">
        <v>0</v>
      </c>
      <c r="F40" s="51">
        <f t="shared" si="1"/>
        <v>0</v>
      </c>
      <c r="G40" s="52"/>
    </row>
    <row r="41" spans="2:8" ht="12.75" hidden="1" outlineLevel="1" x14ac:dyDescent="0.2">
      <c r="B41" s="8"/>
      <c r="C41" s="9" t="s">
        <v>3</v>
      </c>
      <c r="D41" s="10"/>
      <c r="E41" s="50">
        <v>0</v>
      </c>
      <c r="F41" s="51">
        <f t="shared" si="1"/>
        <v>0</v>
      </c>
      <c r="G41" s="52"/>
    </row>
    <row r="42" spans="2:8" ht="12.75" hidden="1" outlineLevel="1" x14ac:dyDescent="0.2">
      <c r="B42" s="8"/>
      <c r="C42" s="9" t="s">
        <v>3</v>
      </c>
      <c r="D42" s="10"/>
      <c r="E42" s="50">
        <v>0</v>
      </c>
      <c r="F42" s="51">
        <f t="shared" si="1"/>
        <v>0</v>
      </c>
      <c r="G42" s="52"/>
    </row>
    <row r="43" spans="2:8" ht="12.75" collapsed="1" x14ac:dyDescent="0.2">
      <c r="B43" s="11" t="s">
        <v>18</v>
      </c>
      <c r="C43" s="12"/>
      <c r="D43" s="5"/>
      <c r="E43" s="23"/>
      <c r="F43" s="54">
        <f>SUM(F37:F42)</f>
        <v>0</v>
      </c>
      <c r="G43" s="58"/>
    </row>
    <row r="44" spans="2:8" ht="12.75" x14ac:dyDescent="0.2">
      <c r="B44" s="26">
        <f>SUM(B37:B42)</f>
        <v>0</v>
      </c>
      <c r="C44" s="27" t="s">
        <v>3</v>
      </c>
      <c r="D44" s="5"/>
      <c r="E44" s="5"/>
      <c r="F44" s="52"/>
      <c r="G44" s="52"/>
    </row>
    <row r="45" spans="2:8" ht="12.75" x14ac:dyDescent="0.2">
      <c r="B45" s="3" t="s">
        <v>19</v>
      </c>
      <c r="C45" s="16"/>
      <c r="D45" s="16"/>
      <c r="E45" s="16"/>
      <c r="F45" s="59"/>
    </row>
    <row r="46" spans="2:8" ht="12.75" x14ac:dyDescent="0.2">
      <c r="B46" s="179" t="s">
        <v>6</v>
      </c>
      <c r="C46" s="180"/>
      <c r="D46" s="29" t="s">
        <v>1</v>
      </c>
      <c r="E46" s="6" t="s">
        <v>20</v>
      </c>
      <c r="F46" s="29" t="s">
        <v>2</v>
      </c>
      <c r="G46" s="47"/>
    </row>
    <row r="47" spans="2:8" ht="12.75" x14ac:dyDescent="0.2">
      <c r="B47" s="30">
        <f>$D$58</f>
        <v>2.0100000000000002</v>
      </c>
      <c r="C47" s="9" t="s">
        <v>7</v>
      </c>
      <c r="D47" s="31" t="s">
        <v>5</v>
      </c>
      <c r="E47" s="50">
        <v>0</v>
      </c>
      <c r="F47" s="62">
        <f t="shared" ref="F47:F50" si="2">E47*B47</f>
        <v>0</v>
      </c>
      <c r="G47" s="52"/>
    </row>
    <row r="48" spans="2:8" ht="12.75" x14ac:dyDescent="0.2">
      <c r="B48" s="30">
        <f t="shared" ref="B48:B50" si="3">$D$58</f>
        <v>2.0100000000000002</v>
      </c>
      <c r="C48" s="9" t="s">
        <v>7</v>
      </c>
      <c r="D48" s="31" t="s">
        <v>21</v>
      </c>
      <c r="E48" s="50">
        <v>0</v>
      </c>
      <c r="F48" s="51">
        <f t="shared" si="2"/>
        <v>0</v>
      </c>
      <c r="G48" s="52"/>
    </row>
    <row r="49" spans="2:8" ht="12.75" x14ac:dyDescent="0.2">
      <c r="B49" s="30">
        <f t="shared" si="3"/>
        <v>2.0100000000000002</v>
      </c>
      <c r="C49" s="9" t="s">
        <v>7</v>
      </c>
      <c r="D49" s="31" t="s">
        <v>8</v>
      </c>
      <c r="E49" s="50">
        <v>0</v>
      </c>
      <c r="F49" s="51">
        <f t="shared" si="2"/>
        <v>0</v>
      </c>
      <c r="G49" s="52"/>
    </row>
    <row r="50" spans="2:8" ht="13.5" thickBot="1" x14ac:dyDescent="0.25">
      <c r="B50" s="30">
        <f t="shared" si="3"/>
        <v>2.0100000000000002</v>
      </c>
      <c r="C50" s="32" t="s">
        <v>7</v>
      </c>
      <c r="D50" s="33" t="s">
        <v>22</v>
      </c>
      <c r="E50" s="63">
        <v>0</v>
      </c>
      <c r="F50" s="64">
        <f t="shared" si="2"/>
        <v>0</v>
      </c>
      <c r="G50" s="52"/>
    </row>
    <row r="51" spans="2:8" ht="13.5" thickBot="1" x14ac:dyDescent="0.25">
      <c r="B51" s="168" t="s">
        <v>9</v>
      </c>
      <c r="C51" s="169"/>
      <c r="D51" s="175"/>
      <c r="E51" s="34"/>
      <c r="F51" s="54">
        <f>SUM(F47:F50)</f>
        <v>0</v>
      </c>
      <c r="G51" s="58"/>
    </row>
    <row r="52" spans="2:8" ht="13.5" thickBot="1" x14ac:dyDescent="0.25">
      <c r="B52" s="166" t="s">
        <v>23</v>
      </c>
      <c r="C52" s="167"/>
      <c r="D52" s="35">
        <v>0.3</v>
      </c>
      <c r="E52" s="2"/>
      <c r="F52" s="58"/>
      <c r="G52" s="58"/>
    </row>
    <row r="53" spans="2:8" ht="13.5" thickBot="1" x14ac:dyDescent="0.25">
      <c r="B53" s="168" t="s">
        <v>10</v>
      </c>
      <c r="C53" s="169"/>
      <c r="D53" s="36">
        <v>0.1</v>
      </c>
      <c r="E53" s="2"/>
      <c r="F53" s="58"/>
      <c r="G53" s="58"/>
    </row>
    <row r="54" spans="2:8" ht="13.5" thickBot="1" x14ac:dyDescent="0.25">
      <c r="B54" s="37" t="s">
        <v>24</v>
      </c>
      <c r="C54" s="38"/>
      <c r="D54" s="39">
        <f>D52-(D52*D53)</f>
        <v>0.27</v>
      </c>
      <c r="E54" s="2" t="s">
        <v>3</v>
      </c>
      <c r="F54" s="58"/>
      <c r="G54" s="58"/>
    </row>
    <row r="55" spans="2:8" s="66" customFormat="1" ht="15.75" thickBot="1" x14ac:dyDescent="0.3">
      <c r="B55" s="40" t="s">
        <v>25</v>
      </c>
      <c r="C55" s="41"/>
      <c r="D55" s="82">
        <f>(D57/D58)+(B61/D58)</f>
        <v>0.43417910447761188</v>
      </c>
      <c r="E55" s="81" t="s">
        <v>3</v>
      </c>
      <c r="F55" s="65"/>
      <c r="G55" s="65"/>
    </row>
    <row r="56" spans="2:8" ht="13.5" thickBot="1" x14ac:dyDescent="0.25">
      <c r="B56" s="67" t="s">
        <v>26</v>
      </c>
      <c r="C56" s="42"/>
      <c r="D56" s="68" t="s">
        <v>27</v>
      </c>
      <c r="F56" s="58"/>
      <c r="G56" s="58"/>
    </row>
    <row r="57" spans="2:8" ht="13.5" thickBot="1" x14ac:dyDescent="0.25">
      <c r="B57" s="69">
        <f>B13</f>
        <v>0.3</v>
      </c>
      <c r="C57" s="43" t="s">
        <v>3</v>
      </c>
      <c r="D57" s="70">
        <f>(SUM(B57,B59)-SUM(B57,B59)*D53)</f>
        <v>0.54269999999999996</v>
      </c>
      <c r="E57" s="5"/>
      <c r="F57" s="71" t="s">
        <v>28</v>
      </c>
      <c r="G57" s="52"/>
    </row>
    <row r="58" spans="2:8" ht="16.5" thickBot="1" x14ac:dyDescent="0.3">
      <c r="B58" s="67" t="s">
        <v>29</v>
      </c>
      <c r="C58" s="38"/>
      <c r="D58" s="83">
        <f>(B57+B59)/D52</f>
        <v>2.0100000000000002</v>
      </c>
      <c r="E58" s="44" t="s">
        <v>7</v>
      </c>
      <c r="F58" s="84">
        <f>D55</f>
        <v>0.43417910447761188</v>
      </c>
      <c r="G58" s="58"/>
    </row>
    <row r="59" spans="2:8" ht="13.5" thickBot="1" x14ac:dyDescent="0.25">
      <c r="B59" s="72">
        <f>B25</f>
        <v>0.30299999999999999</v>
      </c>
      <c r="C59" s="45" t="s">
        <v>3</v>
      </c>
      <c r="D59" s="73" t="s">
        <v>30</v>
      </c>
      <c r="E59" s="74">
        <f>D57+B61</f>
        <v>0.87269999999999992</v>
      </c>
      <c r="F59" s="75">
        <f>F12+F24+F32+F43+F51</f>
        <v>58.475670000000001</v>
      </c>
      <c r="G59" s="58"/>
    </row>
    <row r="60" spans="2:8" ht="13.5" thickBot="1" x14ac:dyDescent="0.25">
      <c r="B60" s="67" t="s">
        <v>31</v>
      </c>
      <c r="C60" s="38"/>
      <c r="D60" s="181" t="s">
        <v>42</v>
      </c>
      <c r="E60" s="182"/>
      <c r="F60" s="76">
        <f>(F59/E59)/12</f>
        <v>5.5837888163171776</v>
      </c>
      <c r="G60" s="58"/>
    </row>
    <row r="61" spans="2:8" ht="13.5" thickBot="1" x14ac:dyDescent="0.25">
      <c r="B61" s="69">
        <f>B33+B44</f>
        <v>0.32999999999999996</v>
      </c>
      <c r="C61" s="43" t="s">
        <v>3</v>
      </c>
      <c r="D61" s="183" t="s">
        <v>32</v>
      </c>
      <c r="E61" s="184"/>
      <c r="F61" s="77">
        <f>F60*D55</f>
        <v>2.4243644278606964</v>
      </c>
      <c r="G61" s="164" t="s">
        <v>41</v>
      </c>
      <c r="H61" s="165"/>
    </row>
    <row r="62" spans="2:8" ht="13.5" thickBot="1" x14ac:dyDescent="0.25">
      <c r="B62" s="79"/>
      <c r="C62" s="80"/>
      <c r="D62" s="185" t="s">
        <v>33</v>
      </c>
      <c r="E62" s="185"/>
      <c r="F62" s="85">
        <f>(F61*G62)+F61</f>
        <v>4.8487288557213928</v>
      </c>
      <c r="G62" s="162">
        <v>1</v>
      </c>
      <c r="H62" s="163"/>
    </row>
    <row r="63" spans="2:8" ht="13.9" customHeight="1" x14ac:dyDescent="0.2"/>
    <row r="64" spans="2:8" ht="13.9" customHeight="1" x14ac:dyDescent="0.2"/>
    <row r="65" s="46" customFormat="1" ht="13.9" customHeight="1" x14ac:dyDescent="0.2"/>
    <row r="66" s="46" customFormat="1" ht="13.9" customHeight="1" x14ac:dyDescent="0.2"/>
    <row r="67" s="46" customFormat="1" ht="13.9" customHeight="1" x14ac:dyDescent="0.2"/>
    <row r="68" ht="13.9" customHeight="1" x14ac:dyDescent="0.2"/>
    <row r="69" ht="13.9" customHeight="1" x14ac:dyDescent="0.2"/>
  </sheetData>
  <sheetProtection selectLockedCells="1"/>
  <mergeCells count="13">
    <mergeCell ref="G62:H62"/>
    <mergeCell ref="G61:H61"/>
    <mergeCell ref="B52:C52"/>
    <mergeCell ref="B53:C53"/>
    <mergeCell ref="D60:E60"/>
    <mergeCell ref="D61:E61"/>
    <mergeCell ref="D62:E62"/>
    <mergeCell ref="B51:D51"/>
    <mergeCell ref="D1:E1"/>
    <mergeCell ref="B4:C4"/>
    <mergeCell ref="B27:C27"/>
    <mergeCell ref="B36:C36"/>
    <mergeCell ref="B46:C46"/>
  </mergeCells>
  <printOptions horizontalCentered="1"/>
  <pageMargins left="0.19685039370078741" right="0.19685039370078741" top="0.15748031496062992" bottom="0" header="0" footer="0"/>
  <pageSetup paperSize="9" scale="79" fitToHeight="0" orientation="portrait" r:id="rId1"/>
  <customProperties>
    <customPr name="IbpWorksheetKeyString_GUID" r:id="rId2"/>
  </customProperties>
  <drawing r:id="rId3"/>
  <legacyDrawing r:id="rId4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F1F5B3-ABBC-4A3B-A01A-D534110A4BF9}">
  <sheetPr>
    <tabColor rgb="FF00B050"/>
    <pageSetUpPr fitToPage="1"/>
  </sheetPr>
  <dimension ref="A1:H71"/>
  <sheetViews>
    <sheetView showGridLines="0" topLeftCell="B56" zoomScale="90" zoomScaleNormal="90" zoomScaleSheetLayoutView="130" workbookViewId="0">
      <selection activeCell="F70" sqref="F70"/>
    </sheetView>
  </sheetViews>
  <sheetFormatPr defaultColWidth="0" defaultRowHeight="13.9" customHeight="1" zeroHeight="1" outlineLevelRow="1" x14ac:dyDescent="0.2"/>
  <cols>
    <col min="1" max="1" width="2.42578125" style="46" customWidth="1"/>
    <col min="2" max="2" width="9.5703125" style="46" bestFit="1" customWidth="1"/>
    <col min="3" max="3" width="15.28515625" style="46" customWidth="1"/>
    <col min="4" max="4" width="52.140625" style="46" customWidth="1"/>
    <col min="5" max="5" width="19.85546875" style="46" bestFit="1" customWidth="1"/>
    <col min="6" max="6" width="19" style="46" customWidth="1"/>
    <col min="7" max="7" width="3.7109375" style="46" customWidth="1"/>
    <col min="8" max="8" width="4.140625" style="46" customWidth="1"/>
    <col min="9" max="16384" width="9.140625" style="46" hidden="1"/>
  </cols>
  <sheetData>
    <row r="1" spans="2:8" ht="42" customHeight="1" x14ac:dyDescent="0.2">
      <c r="D1" s="156" t="s">
        <v>12</v>
      </c>
      <c r="E1" s="156"/>
    </row>
    <row r="2" spans="2:8" ht="18.75" x14ac:dyDescent="0.3">
      <c r="B2" s="1"/>
      <c r="C2" s="2"/>
      <c r="D2" s="2"/>
      <c r="E2" s="2" t="s">
        <v>13</v>
      </c>
      <c r="F2" s="86">
        <f>F68</f>
        <v>28.994985125371866</v>
      </c>
      <c r="G2" s="47"/>
      <c r="H2" s="2"/>
    </row>
    <row r="3" spans="2:8" ht="12.75" x14ac:dyDescent="0.2">
      <c r="B3" s="3" t="s">
        <v>82</v>
      </c>
      <c r="C3" s="4"/>
      <c r="D3" s="48"/>
      <c r="E3" s="5"/>
    </row>
    <row r="4" spans="2:8" ht="12.75" x14ac:dyDescent="0.2">
      <c r="B4" s="176" t="s">
        <v>0</v>
      </c>
      <c r="C4" s="176"/>
      <c r="D4" s="49" t="s">
        <v>14</v>
      </c>
      <c r="E4" s="28" t="s">
        <v>15</v>
      </c>
      <c r="F4" s="7" t="s">
        <v>16</v>
      </c>
      <c r="G4" s="47"/>
    </row>
    <row r="5" spans="2:8" ht="12.75" x14ac:dyDescent="0.2">
      <c r="B5" s="8">
        <v>0.25</v>
      </c>
      <c r="C5" s="9" t="s">
        <v>3</v>
      </c>
      <c r="D5" s="10" t="s">
        <v>90</v>
      </c>
      <c r="E5" s="152">
        <v>30.89</v>
      </c>
      <c r="F5" s="51">
        <f>E5*B5</f>
        <v>7.7225000000000001</v>
      </c>
      <c r="G5" s="52"/>
    </row>
    <row r="6" spans="2:8" ht="12.75" x14ac:dyDescent="0.2">
      <c r="B6" s="8"/>
      <c r="C6" s="9" t="s">
        <v>3</v>
      </c>
      <c r="D6" s="10"/>
      <c r="E6" s="50">
        <v>0</v>
      </c>
      <c r="F6" s="51">
        <f t="shared" ref="F6:F39" si="0">E6*B6</f>
        <v>0</v>
      </c>
      <c r="G6" s="52"/>
    </row>
    <row r="7" spans="2:8" ht="12.75" x14ac:dyDescent="0.2">
      <c r="B7" s="8"/>
      <c r="C7" s="9" t="s">
        <v>3</v>
      </c>
      <c r="D7" s="10"/>
      <c r="E7" s="50">
        <v>0</v>
      </c>
      <c r="F7" s="51">
        <f t="shared" si="0"/>
        <v>0</v>
      </c>
      <c r="G7" s="52"/>
    </row>
    <row r="8" spans="2:8" ht="12.75" x14ac:dyDescent="0.2">
      <c r="B8" s="8"/>
      <c r="C8" s="9" t="s">
        <v>3</v>
      </c>
      <c r="D8" s="10"/>
      <c r="E8" s="50">
        <v>0</v>
      </c>
      <c r="F8" s="51">
        <f t="shared" si="0"/>
        <v>0</v>
      </c>
      <c r="G8" s="52"/>
    </row>
    <row r="9" spans="2:8" ht="12.75" x14ac:dyDescent="0.2">
      <c r="B9" s="8"/>
      <c r="C9" s="9" t="s">
        <v>3</v>
      </c>
      <c r="D9" s="10"/>
      <c r="E9" s="50">
        <v>0</v>
      </c>
      <c r="F9" s="51">
        <f t="shared" si="0"/>
        <v>0</v>
      </c>
      <c r="G9" s="52"/>
    </row>
    <row r="10" spans="2:8" ht="12.75" hidden="1" outlineLevel="1" x14ac:dyDescent="0.2">
      <c r="B10" s="8"/>
      <c r="C10" s="9" t="s">
        <v>3</v>
      </c>
      <c r="D10" s="10"/>
      <c r="E10" s="50">
        <v>0</v>
      </c>
      <c r="F10" s="51">
        <f t="shared" si="0"/>
        <v>0</v>
      </c>
      <c r="G10" s="52"/>
    </row>
    <row r="11" spans="2:8" ht="12.75" hidden="1" outlineLevel="1" x14ac:dyDescent="0.2">
      <c r="B11" s="8"/>
      <c r="C11" s="9" t="s">
        <v>3</v>
      </c>
      <c r="D11" s="10"/>
      <c r="E11" s="50">
        <v>0</v>
      </c>
      <c r="F11" s="51">
        <f t="shared" si="0"/>
        <v>0</v>
      </c>
      <c r="G11" s="52"/>
    </row>
    <row r="12" spans="2:8" ht="12.75" collapsed="1" x14ac:dyDescent="0.2">
      <c r="B12" s="11" t="s">
        <v>40</v>
      </c>
      <c r="C12" s="12"/>
      <c r="D12" s="13"/>
      <c r="E12" s="53"/>
      <c r="F12" s="54">
        <f>SUM(F5:F11)</f>
        <v>7.7225000000000001</v>
      </c>
      <c r="G12" s="52"/>
    </row>
    <row r="13" spans="2:8" ht="12.75" customHeight="1" x14ac:dyDescent="0.2">
      <c r="B13" s="14">
        <f>SUM(B5:B11)</f>
        <v>0.25</v>
      </c>
      <c r="C13" s="15" t="s">
        <v>3</v>
      </c>
      <c r="D13" s="5"/>
      <c r="E13" s="5"/>
    </row>
    <row r="14" spans="2:8" ht="12.75" customHeight="1" x14ac:dyDescent="0.2">
      <c r="B14" s="3" t="s">
        <v>91</v>
      </c>
      <c r="C14" s="16"/>
      <c r="D14" s="16"/>
      <c r="E14" s="16"/>
      <c r="F14" s="55"/>
    </row>
    <row r="15" spans="2:8" ht="12.75" x14ac:dyDescent="0.2">
      <c r="B15" s="17"/>
      <c r="C15" s="18"/>
      <c r="D15" s="56" t="s">
        <v>14</v>
      </c>
      <c r="E15" s="25" t="s">
        <v>15</v>
      </c>
      <c r="F15" s="20" t="s">
        <v>16</v>
      </c>
      <c r="G15" s="52"/>
    </row>
    <row r="16" spans="2:8" ht="12.75" x14ac:dyDescent="0.2">
      <c r="B16" s="8">
        <v>0.12</v>
      </c>
      <c r="C16" s="21" t="s">
        <v>3</v>
      </c>
      <c r="D16" s="22" t="s">
        <v>92</v>
      </c>
      <c r="E16" s="151">
        <v>4.4000000000000004</v>
      </c>
      <c r="F16" s="57">
        <f t="shared" si="0"/>
        <v>0.52800000000000002</v>
      </c>
      <c r="G16" s="52"/>
    </row>
    <row r="17" spans="2:8" ht="12.75" x14ac:dyDescent="0.2">
      <c r="B17" s="8">
        <v>0.04</v>
      </c>
      <c r="C17" s="21" t="s">
        <v>3</v>
      </c>
      <c r="D17" s="22" t="s">
        <v>93</v>
      </c>
      <c r="E17" s="152">
        <v>7.8</v>
      </c>
      <c r="F17" s="57">
        <f t="shared" si="0"/>
        <v>0.312</v>
      </c>
      <c r="G17" s="52"/>
    </row>
    <row r="18" spans="2:8" ht="12.75" x14ac:dyDescent="0.2">
      <c r="B18" s="8">
        <v>0.2</v>
      </c>
      <c r="C18" s="21" t="s">
        <v>3</v>
      </c>
      <c r="D18" s="22" t="s">
        <v>94</v>
      </c>
      <c r="E18" s="152">
        <v>36.33</v>
      </c>
      <c r="F18" s="57">
        <f t="shared" si="0"/>
        <v>7.266</v>
      </c>
      <c r="G18" s="52"/>
    </row>
    <row r="19" spans="2:8" ht="12.75" x14ac:dyDescent="0.2">
      <c r="B19" s="8">
        <v>1E-3</v>
      </c>
      <c r="C19" s="9" t="s">
        <v>3</v>
      </c>
      <c r="D19" s="10" t="s">
        <v>95</v>
      </c>
      <c r="E19" s="152">
        <v>88.26</v>
      </c>
      <c r="F19" s="51">
        <f t="shared" si="0"/>
        <v>8.8260000000000005E-2</v>
      </c>
      <c r="G19" s="52"/>
    </row>
    <row r="20" spans="2:8" ht="12.75" x14ac:dyDescent="0.2">
      <c r="B20" s="8">
        <v>0.04</v>
      </c>
      <c r="C20" s="9" t="s">
        <v>3</v>
      </c>
      <c r="D20" s="10" t="s">
        <v>96</v>
      </c>
      <c r="E20" s="152">
        <v>36.700000000000003</v>
      </c>
      <c r="F20" s="51">
        <f t="shared" si="0"/>
        <v>1.4680000000000002</v>
      </c>
      <c r="G20" s="52"/>
    </row>
    <row r="21" spans="2:8" ht="12.75" hidden="1" outlineLevel="1" x14ac:dyDescent="0.2">
      <c r="B21" s="8"/>
      <c r="C21" s="9" t="s">
        <v>3</v>
      </c>
      <c r="D21" s="10"/>
      <c r="E21" s="50">
        <v>0</v>
      </c>
      <c r="F21" s="51">
        <f t="shared" si="0"/>
        <v>0</v>
      </c>
      <c r="G21" s="52"/>
    </row>
    <row r="22" spans="2:8" ht="12.75" hidden="1" outlineLevel="1" x14ac:dyDescent="0.2">
      <c r="B22" s="8"/>
      <c r="C22" s="9" t="s">
        <v>3</v>
      </c>
      <c r="D22" s="10"/>
      <c r="E22" s="50">
        <v>0</v>
      </c>
      <c r="F22" s="51">
        <f t="shared" si="0"/>
        <v>0</v>
      </c>
      <c r="G22" s="52"/>
    </row>
    <row r="23" spans="2:8" ht="12.75" hidden="1" outlineLevel="1" x14ac:dyDescent="0.2">
      <c r="B23" s="8"/>
      <c r="C23" s="9" t="s">
        <v>3</v>
      </c>
      <c r="D23" s="10"/>
      <c r="E23" s="50">
        <v>0</v>
      </c>
      <c r="F23" s="51">
        <f t="shared" si="0"/>
        <v>0</v>
      </c>
      <c r="G23" s="52"/>
    </row>
    <row r="24" spans="2:8" ht="12.75" hidden="1" outlineLevel="1" x14ac:dyDescent="0.2">
      <c r="B24" s="8"/>
      <c r="C24" s="9" t="s">
        <v>3</v>
      </c>
      <c r="D24" s="10"/>
      <c r="E24" s="50">
        <v>0</v>
      </c>
      <c r="F24" s="51">
        <f t="shared" si="0"/>
        <v>0</v>
      </c>
      <c r="G24" s="52"/>
    </row>
    <row r="25" spans="2:8" ht="12.75" hidden="1" outlineLevel="1" x14ac:dyDescent="0.2">
      <c r="B25" s="8"/>
      <c r="C25" s="9" t="s">
        <v>3</v>
      </c>
      <c r="D25" s="10"/>
      <c r="E25" s="50">
        <v>0</v>
      </c>
      <c r="F25" s="51">
        <f t="shared" si="0"/>
        <v>0</v>
      </c>
      <c r="G25" s="52"/>
    </row>
    <row r="26" spans="2:8" ht="12.75" collapsed="1" x14ac:dyDescent="0.2">
      <c r="B26" s="11" t="s">
        <v>97</v>
      </c>
      <c r="C26" s="12"/>
      <c r="D26" s="5"/>
      <c r="E26" s="23"/>
      <c r="F26" s="54">
        <f>SUM(F16:F25)</f>
        <v>9.6622599999999998</v>
      </c>
      <c r="G26" s="58"/>
    </row>
    <row r="27" spans="2:8" ht="12.75" x14ac:dyDescent="0.2">
      <c r="B27" s="14">
        <f>SUM(B16:B25)</f>
        <v>0.40099999999999997</v>
      </c>
      <c r="C27" s="15" t="s">
        <v>3</v>
      </c>
      <c r="D27" s="5"/>
      <c r="E27" s="5"/>
      <c r="F27" s="52"/>
      <c r="G27" s="52"/>
    </row>
    <row r="28" spans="2:8" ht="12.75" x14ac:dyDescent="0.2">
      <c r="B28" s="3" t="s">
        <v>34</v>
      </c>
      <c r="C28" s="24"/>
      <c r="D28" s="24"/>
      <c r="E28" s="16"/>
      <c r="F28" s="59"/>
      <c r="G28" s="52"/>
    </row>
    <row r="29" spans="2:8" ht="12.75" x14ac:dyDescent="0.2">
      <c r="B29" s="177" t="s">
        <v>4</v>
      </c>
      <c r="C29" s="178"/>
      <c r="D29" s="60" t="s">
        <v>14</v>
      </c>
      <c r="E29" s="28" t="s">
        <v>15</v>
      </c>
      <c r="F29" s="7" t="s">
        <v>16</v>
      </c>
      <c r="G29" s="47"/>
    </row>
    <row r="30" spans="2:8" ht="12.75" x14ac:dyDescent="0.2">
      <c r="B30" s="8">
        <v>0.12</v>
      </c>
      <c r="C30" s="9" t="s">
        <v>3</v>
      </c>
      <c r="D30" s="10" t="s">
        <v>98</v>
      </c>
      <c r="E30" s="152">
        <v>25.69</v>
      </c>
      <c r="F30" s="51">
        <f t="shared" si="0"/>
        <v>3.0828000000000002</v>
      </c>
      <c r="G30" s="52"/>
      <c r="H30" s="61"/>
    </row>
    <row r="31" spans="2:8" ht="12.75" x14ac:dyDescent="0.2">
      <c r="B31" s="8"/>
      <c r="C31" s="9" t="s">
        <v>3</v>
      </c>
      <c r="D31" s="10"/>
      <c r="E31" s="50"/>
      <c r="F31" s="51">
        <f t="shared" si="0"/>
        <v>0</v>
      </c>
      <c r="G31" s="52"/>
      <c r="H31" s="61"/>
    </row>
    <row r="32" spans="2:8" ht="12.75" x14ac:dyDescent="0.2">
      <c r="B32" s="8"/>
      <c r="C32" s="9" t="s">
        <v>3</v>
      </c>
      <c r="D32" s="10"/>
      <c r="E32" s="50">
        <v>0</v>
      </c>
      <c r="F32" s="51">
        <f t="shared" si="0"/>
        <v>0</v>
      </c>
      <c r="G32" s="52"/>
      <c r="H32" s="61"/>
    </row>
    <row r="33" spans="2:8" ht="12.75" x14ac:dyDescent="0.2">
      <c r="B33" s="8"/>
      <c r="C33" s="9" t="s">
        <v>3</v>
      </c>
      <c r="D33" s="78"/>
      <c r="E33" s="50">
        <v>0</v>
      </c>
      <c r="F33" s="51">
        <f t="shared" si="0"/>
        <v>0</v>
      </c>
      <c r="G33" s="52"/>
    </row>
    <row r="34" spans="2:8" ht="12.75" x14ac:dyDescent="0.2">
      <c r="B34" s="8"/>
      <c r="C34" s="9" t="s">
        <v>3</v>
      </c>
      <c r="D34" s="10"/>
      <c r="E34" s="50">
        <v>0</v>
      </c>
      <c r="F34" s="51">
        <f t="shared" si="0"/>
        <v>0</v>
      </c>
      <c r="G34" s="52"/>
    </row>
    <row r="35" spans="2:8" ht="12.75" x14ac:dyDescent="0.2">
      <c r="B35" s="8"/>
      <c r="C35" s="9" t="s">
        <v>3</v>
      </c>
      <c r="D35" s="10"/>
      <c r="E35" s="50">
        <v>0</v>
      </c>
      <c r="F35" s="51">
        <f t="shared" si="0"/>
        <v>0</v>
      </c>
      <c r="G35" s="52"/>
    </row>
    <row r="36" spans="2:8" ht="12.75" hidden="1" outlineLevel="1" x14ac:dyDescent="0.2">
      <c r="B36" s="8"/>
      <c r="C36" s="9" t="s">
        <v>3</v>
      </c>
      <c r="D36" s="10"/>
      <c r="E36" s="50">
        <v>0</v>
      </c>
      <c r="F36" s="51">
        <f t="shared" si="0"/>
        <v>0</v>
      </c>
      <c r="G36" s="52"/>
    </row>
    <row r="37" spans="2:8" ht="12.75" hidden="1" outlineLevel="1" x14ac:dyDescent="0.2">
      <c r="B37" s="8"/>
      <c r="C37" s="9" t="s">
        <v>3</v>
      </c>
      <c r="D37" s="10"/>
      <c r="E37" s="50">
        <v>0</v>
      </c>
      <c r="F37" s="51">
        <f t="shared" si="0"/>
        <v>0</v>
      </c>
      <c r="G37" s="52"/>
    </row>
    <row r="38" spans="2:8" ht="12.75" hidden="1" outlineLevel="1" x14ac:dyDescent="0.2">
      <c r="B38" s="8"/>
      <c r="C38" s="9" t="s">
        <v>3</v>
      </c>
      <c r="D38" s="10"/>
      <c r="E38" s="50">
        <v>0</v>
      </c>
      <c r="F38" s="51">
        <f t="shared" si="0"/>
        <v>0</v>
      </c>
      <c r="G38" s="52"/>
    </row>
    <row r="39" spans="2:8" ht="12.75" hidden="1" outlineLevel="1" x14ac:dyDescent="0.2">
      <c r="B39" s="8"/>
      <c r="C39" s="9" t="s">
        <v>3</v>
      </c>
      <c r="D39" s="10"/>
      <c r="E39" s="50">
        <v>0</v>
      </c>
      <c r="F39" s="51">
        <f t="shared" si="0"/>
        <v>0</v>
      </c>
      <c r="G39" s="52"/>
    </row>
    <row r="40" spans="2:8" ht="12.75" collapsed="1" x14ac:dyDescent="0.2">
      <c r="B40" s="11" t="s">
        <v>17</v>
      </c>
      <c r="C40" s="12"/>
      <c r="D40" s="5"/>
      <c r="E40" s="23"/>
      <c r="F40" s="54">
        <f>SUM(F30:F39)</f>
        <v>3.0828000000000002</v>
      </c>
      <c r="G40" s="58"/>
    </row>
    <row r="41" spans="2:8" ht="12.75" x14ac:dyDescent="0.2">
      <c r="B41" s="26">
        <f>SUM(B30:B39)</f>
        <v>0.12</v>
      </c>
      <c r="C41" s="27" t="s">
        <v>3</v>
      </c>
      <c r="D41" s="5"/>
      <c r="E41" s="5"/>
      <c r="F41" s="52"/>
      <c r="G41" s="52"/>
    </row>
    <row r="42" spans="2:8" ht="7.5" customHeight="1" x14ac:dyDescent="0.2">
      <c r="B42" s="5"/>
      <c r="C42" s="5"/>
      <c r="D42" s="5"/>
      <c r="E42" s="5"/>
    </row>
    <row r="43" spans="2:8" ht="12.75" x14ac:dyDescent="0.2">
      <c r="B43" s="3" t="str">
        <f>[1]RECEITA!B42</f>
        <v>Acabamento</v>
      </c>
      <c r="C43" s="16"/>
      <c r="D43" s="16"/>
      <c r="E43" s="16"/>
      <c r="F43" s="59"/>
      <c r="G43" s="52"/>
    </row>
    <row r="44" spans="2:8" ht="12.75" x14ac:dyDescent="0.2">
      <c r="B44" s="177" t="s">
        <v>4</v>
      </c>
      <c r="C44" s="178"/>
      <c r="D44" s="60" t="s">
        <v>14</v>
      </c>
      <c r="E44" s="28" t="s">
        <v>15</v>
      </c>
      <c r="F44" s="7" t="s">
        <v>16</v>
      </c>
      <c r="G44" s="47"/>
    </row>
    <row r="45" spans="2:8" ht="12.75" x14ac:dyDescent="0.2">
      <c r="B45" s="8"/>
      <c r="C45" s="9" t="s">
        <v>3</v>
      </c>
      <c r="D45" s="10"/>
      <c r="E45" s="50">
        <v>0</v>
      </c>
      <c r="F45" s="51">
        <f t="shared" ref="F45:F50" si="1">E45*B45</f>
        <v>0</v>
      </c>
      <c r="G45" s="52"/>
      <c r="H45" s="61"/>
    </row>
    <row r="46" spans="2:8" ht="12.75" x14ac:dyDescent="0.2">
      <c r="B46" s="8"/>
      <c r="C46" s="9" t="s">
        <v>3</v>
      </c>
      <c r="D46" s="10"/>
      <c r="E46" s="50">
        <v>0</v>
      </c>
      <c r="F46" s="51">
        <f t="shared" si="1"/>
        <v>0</v>
      </c>
      <c r="G46" s="52"/>
      <c r="H46" s="61"/>
    </row>
    <row r="47" spans="2:8" ht="12.75" x14ac:dyDescent="0.2">
      <c r="B47" s="8"/>
      <c r="C47" s="9" t="s">
        <v>3</v>
      </c>
      <c r="D47" s="10"/>
      <c r="E47" s="50">
        <v>0</v>
      </c>
      <c r="F47" s="51">
        <f t="shared" si="1"/>
        <v>0</v>
      </c>
      <c r="G47" s="52"/>
    </row>
    <row r="48" spans="2:8" ht="12.75" hidden="1" outlineLevel="1" x14ac:dyDescent="0.2">
      <c r="B48" s="8"/>
      <c r="C48" s="9" t="s">
        <v>3</v>
      </c>
      <c r="D48" s="10"/>
      <c r="E48" s="50">
        <v>0</v>
      </c>
      <c r="F48" s="51">
        <f t="shared" si="1"/>
        <v>0</v>
      </c>
      <c r="G48" s="52"/>
    </row>
    <row r="49" spans="2:7" ht="12.75" hidden="1" outlineLevel="1" x14ac:dyDescent="0.2">
      <c r="B49" s="8"/>
      <c r="C49" s="9" t="s">
        <v>3</v>
      </c>
      <c r="D49" s="10"/>
      <c r="E49" s="50">
        <v>0</v>
      </c>
      <c r="F49" s="51">
        <f t="shared" si="1"/>
        <v>0</v>
      </c>
      <c r="G49" s="52"/>
    </row>
    <row r="50" spans="2:7" ht="12.75" hidden="1" outlineLevel="1" x14ac:dyDescent="0.2">
      <c r="B50" s="8"/>
      <c r="C50" s="9" t="s">
        <v>3</v>
      </c>
      <c r="D50" s="10"/>
      <c r="E50" s="50">
        <v>0</v>
      </c>
      <c r="F50" s="51">
        <f t="shared" si="1"/>
        <v>0</v>
      </c>
      <c r="G50" s="52"/>
    </row>
    <row r="51" spans="2:7" ht="12.75" collapsed="1" x14ac:dyDescent="0.2">
      <c r="B51" s="11" t="s">
        <v>18</v>
      </c>
      <c r="C51" s="12"/>
      <c r="D51" s="5"/>
      <c r="E51" s="23"/>
      <c r="F51" s="54">
        <f>SUM(F45:F50)</f>
        <v>0</v>
      </c>
      <c r="G51" s="58"/>
    </row>
    <row r="52" spans="2:7" ht="12.75" x14ac:dyDescent="0.2">
      <c r="B52" s="26">
        <f>SUM(B45:B50)</f>
        <v>0</v>
      </c>
      <c r="C52" s="27" t="s">
        <v>3</v>
      </c>
      <c r="D52" s="5"/>
      <c r="E52" s="5"/>
      <c r="F52" s="52"/>
      <c r="G52" s="52"/>
    </row>
    <row r="53" spans="2:7" ht="12.75" x14ac:dyDescent="0.2">
      <c r="B53" s="3" t="s">
        <v>19</v>
      </c>
      <c r="C53" s="16"/>
      <c r="D53" s="16"/>
      <c r="E53" s="16"/>
      <c r="F53" s="59"/>
    </row>
    <row r="54" spans="2:7" ht="12.75" x14ac:dyDescent="0.2">
      <c r="B54" s="179" t="s">
        <v>6</v>
      </c>
      <c r="C54" s="180"/>
      <c r="D54" s="29" t="s">
        <v>1</v>
      </c>
      <c r="E54" s="28" t="s">
        <v>20</v>
      </c>
      <c r="F54" s="29" t="s">
        <v>2</v>
      </c>
      <c r="G54" s="47"/>
    </row>
    <row r="55" spans="2:7" ht="12.75" x14ac:dyDescent="0.2">
      <c r="B55" s="30">
        <f>$D$66</f>
        <v>2.1700000000000004</v>
      </c>
      <c r="C55" s="9" t="s">
        <v>7</v>
      </c>
      <c r="D55" s="31" t="s">
        <v>5</v>
      </c>
      <c r="E55" s="50">
        <v>0</v>
      </c>
      <c r="F55" s="62">
        <f t="shared" ref="F55:F58" si="2">E55*B55</f>
        <v>0</v>
      </c>
      <c r="G55" s="52"/>
    </row>
    <row r="56" spans="2:7" ht="12.75" x14ac:dyDescent="0.2">
      <c r="B56" s="30">
        <f t="shared" ref="B56:B58" si="3">$D$66</f>
        <v>2.1700000000000004</v>
      </c>
      <c r="C56" s="9" t="s">
        <v>7</v>
      </c>
      <c r="D56" s="31" t="s">
        <v>21</v>
      </c>
      <c r="E56" s="50">
        <v>0</v>
      </c>
      <c r="F56" s="51">
        <f t="shared" si="2"/>
        <v>0</v>
      </c>
      <c r="G56" s="52"/>
    </row>
    <row r="57" spans="2:7" ht="12.75" x14ac:dyDescent="0.2">
      <c r="B57" s="30">
        <f t="shared" si="3"/>
        <v>2.1700000000000004</v>
      </c>
      <c r="C57" s="9" t="s">
        <v>7</v>
      </c>
      <c r="D57" s="31" t="s">
        <v>8</v>
      </c>
      <c r="E57" s="50">
        <v>0</v>
      </c>
      <c r="F57" s="51">
        <f t="shared" si="2"/>
        <v>0</v>
      </c>
      <c r="G57" s="52"/>
    </row>
    <row r="58" spans="2:7" ht="13.5" thickBot="1" x14ac:dyDescent="0.25">
      <c r="B58" s="30">
        <f t="shared" si="3"/>
        <v>2.1700000000000004</v>
      </c>
      <c r="C58" s="32" t="s">
        <v>7</v>
      </c>
      <c r="D58" s="33" t="s">
        <v>22</v>
      </c>
      <c r="E58" s="63">
        <v>0</v>
      </c>
      <c r="F58" s="64">
        <f t="shared" si="2"/>
        <v>0</v>
      </c>
      <c r="G58" s="52"/>
    </row>
    <row r="59" spans="2:7" ht="13.5" thickBot="1" x14ac:dyDescent="0.25">
      <c r="B59" s="168" t="s">
        <v>9</v>
      </c>
      <c r="C59" s="169"/>
      <c r="D59" s="175"/>
      <c r="E59" s="34"/>
      <c r="F59" s="54">
        <f>SUM(F55:F58)</f>
        <v>0</v>
      </c>
      <c r="G59" s="58"/>
    </row>
    <row r="60" spans="2:7" ht="13.5" thickBot="1" x14ac:dyDescent="0.25">
      <c r="B60" s="166" t="s">
        <v>23</v>
      </c>
      <c r="C60" s="167"/>
      <c r="D60" s="35">
        <v>0.3</v>
      </c>
      <c r="E60" s="2"/>
      <c r="F60" s="58"/>
      <c r="G60" s="58"/>
    </row>
    <row r="61" spans="2:7" ht="13.5" thickBot="1" x14ac:dyDescent="0.25">
      <c r="B61" s="168" t="s">
        <v>10</v>
      </c>
      <c r="C61" s="169"/>
      <c r="D61" s="36">
        <v>0.1</v>
      </c>
      <c r="E61" s="2"/>
      <c r="F61" s="58"/>
      <c r="G61" s="58"/>
    </row>
    <row r="62" spans="2:7" ht="13.5" thickBot="1" x14ac:dyDescent="0.25">
      <c r="B62" s="37" t="s">
        <v>24</v>
      </c>
      <c r="C62" s="38"/>
      <c r="D62" s="39">
        <f>D60-(D60*D61)</f>
        <v>0.27</v>
      </c>
      <c r="E62" s="2" t="s">
        <v>3</v>
      </c>
      <c r="F62" s="58"/>
      <c r="G62" s="58"/>
    </row>
    <row r="63" spans="2:7" s="66" customFormat="1" ht="15.75" thickBot="1" x14ac:dyDescent="0.3">
      <c r="B63" s="40" t="s">
        <v>25</v>
      </c>
      <c r="C63" s="41"/>
      <c r="D63" s="82">
        <f>(D65/D66)+(B69/D66)</f>
        <v>0.32529953917050686</v>
      </c>
      <c r="E63" s="81" t="s">
        <v>3</v>
      </c>
      <c r="F63" s="65"/>
      <c r="G63" s="65"/>
    </row>
    <row r="64" spans="2:7" ht="13.5" thickBot="1" x14ac:dyDescent="0.25">
      <c r="B64" s="67" t="s">
        <v>26</v>
      </c>
      <c r="C64" s="42"/>
      <c r="D64" s="68" t="s">
        <v>27</v>
      </c>
      <c r="F64" s="58"/>
      <c r="G64" s="58"/>
    </row>
    <row r="65" spans="2:8" ht="13.5" thickBot="1" x14ac:dyDescent="0.25">
      <c r="B65" s="69">
        <f>B13</f>
        <v>0.25</v>
      </c>
      <c r="C65" s="43" t="s">
        <v>3</v>
      </c>
      <c r="D65" s="70">
        <f>(SUM(B65,B67)-SUM(B65,B67)*D61)</f>
        <v>0.58589999999999998</v>
      </c>
      <c r="E65" s="5"/>
      <c r="F65" s="71" t="s">
        <v>28</v>
      </c>
      <c r="G65" s="52"/>
    </row>
    <row r="66" spans="2:8" ht="16.5" thickBot="1" x14ac:dyDescent="0.3">
      <c r="B66" s="67" t="s">
        <v>29</v>
      </c>
      <c r="C66" s="38"/>
      <c r="D66" s="83">
        <f>(B65+B67)/D60</f>
        <v>2.1700000000000004</v>
      </c>
      <c r="E66" s="44" t="s">
        <v>7</v>
      </c>
      <c r="F66" s="84">
        <f>D63</f>
        <v>0.32529953917050686</v>
      </c>
      <c r="G66" s="58"/>
    </row>
    <row r="67" spans="2:8" ht="13.5" thickBot="1" x14ac:dyDescent="0.25">
      <c r="B67" s="72">
        <f>B27</f>
        <v>0.40099999999999997</v>
      </c>
      <c r="C67" s="45" t="s">
        <v>3</v>
      </c>
      <c r="D67" s="73" t="s">
        <v>30</v>
      </c>
      <c r="E67" s="74">
        <f>D65+B69</f>
        <v>0.70589999999999997</v>
      </c>
      <c r="F67" s="75">
        <f>F12+F26+F40+F51+F59</f>
        <v>20.467559999999999</v>
      </c>
      <c r="G67" s="58"/>
    </row>
    <row r="68" spans="2:8" ht="13.5" thickBot="1" x14ac:dyDescent="0.25">
      <c r="B68" s="67" t="s">
        <v>31</v>
      </c>
      <c r="C68" s="38"/>
      <c r="D68" s="181" t="s">
        <v>42</v>
      </c>
      <c r="E68" s="182"/>
      <c r="F68" s="76">
        <f>F67/E67</f>
        <v>28.994985125371866</v>
      </c>
      <c r="G68" s="58"/>
    </row>
    <row r="69" spans="2:8" ht="13.5" thickBot="1" x14ac:dyDescent="0.25">
      <c r="B69" s="69">
        <f>B41+B52</f>
        <v>0.12</v>
      </c>
      <c r="C69" s="43" t="s">
        <v>3</v>
      </c>
      <c r="D69" s="183" t="s">
        <v>32</v>
      </c>
      <c r="E69" s="184"/>
      <c r="F69" s="77">
        <f>F68*D63</f>
        <v>9.4320552995391687</v>
      </c>
      <c r="G69" s="164" t="s">
        <v>41</v>
      </c>
      <c r="H69" s="165"/>
    </row>
    <row r="70" spans="2:8" ht="13.5" thickBot="1" x14ac:dyDescent="0.25">
      <c r="B70" s="79"/>
      <c r="C70" s="80"/>
      <c r="D70" s="185" t="s">
        <v>33</v>
      </c>
      <c r="E70" s="185"/>
      <c r="F70" s="85">
        <f>(F69*G70)+F69</f>
        <v>18.864110599078337</v>
      </c>
      <c r="G70" s="162">
        <v>1</v>
      </c>
      <c r="H70" s="163"/>
    </row>
    <row r="71" spans="2:8" ht="13.9" customHeight="1" x14ac:dyDescent="0.2"/>
  </sheetData>
  <sheetProtection selectLockedCells="1"/>
  <mergeCells count="13">
    <mergeCell ref="B59:D59"/>
    <mergeCell ref="G70:H70"/>
    <mergeCell ref="G69:H69"/>
    <mergeCell ref="D1:E1"/>
    <mergeCell ref="B4:C4"/>
    <mergeCell ref="B29:C29"/>
    <mergeCell ref="B44:C44"/>
    <mergeCell ref="B54:C54"/>
    <mergeCell ref="B60:C60"/>
    <mergeCell ref="B61:C61"/>
    <mergeCell ref="D68:E68"/>
    <mergeCell ref="D69:E69"/>
    <mergeCell ref="D70:E70"/>
  </mergeCells>
  <printOptions horizontalCentered="1"/>
  <pageMargins left="0.19685039370078741" right="0.19685039370078741" top="0.15748031496062992" bottom="0" header="0" footer="0"/>
  <pageSetup paperSize="9" scale="79" fitToHeight="0" orientation="portrait" r:id="rId1"/>
  <customProperties>
    <customPr name="IbpWorksheetKeyString_GUID" r:id="rId2"/>
  </customProperties>
  <drawing r:id="rId3"/>
  <legacyDrawing r:id="rId4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353F50-62EE-4797-B92D-BB551BEF93CB}">
  <sheetPr>
    <tabColor rgb="FF00B050"/>
    <pageSetUpPr fitToPage="1"/>
  </sheetPr>
  <dimension ref="A1:H71"/>
  <sheetViews>
    <sheetView showGridLines="0" tabSelected="1" zoomScale="91" zoomScaleNormal="115" zoomScaleSheetLayoutView="130" workbookViewId="0">
      <selection activeCell="F20" sqref="F20"/>
    </sheetView>
  </sheetViews>
  <sheetFormatPr defaultColWidth="0" defaultRowHeight="13.9" customHeight="1" zeroHeight="1" outlineLevelRow="1" x14ac:dyDescent="0.2"/>
  <cols>
    <col min="1" max="1" width="2.42578125" style="46" customWidth="1"/>
    <col min="2" max="2" width="9.5703125" style="46" bestFit="1" customWidth="1"/>
    <col min="3" max="3" width="15.28515625" style="46" customWidth="1"/>
    <col min="4" max="4" width="52.140625" style="46" customWidth="1"/>
    <col min="5" max="5" width="19.85546875" style="46" bestFit="1" customWidth="1"/>
    <col min="6" max="6" width="19" style="46" customWidth="1"/>
    <col min="7" max="7" width="3.7109375" style="46" customWidth="1"/>
    <col min="8" max="8" width="4.140625" style="46" customWidth="1"/>
    <col min="9" max="16384" width="9.140625" style="46" hidden="1"/>
  </cols>
  <sheetData>
    <row r="1" spans="2:8" ht="42" customHeight="1" x14ac:dyDescent="0.2">
      <c r="D1" s="156" t="s">
        <v>12</v>
      </c>
      <c r="E1" s="156"/>
    </row>
    <row r="2" spans="2:8" ht="18.75" x14ac:dyDescent="0.3">
      <c r="B2" s="1"/>
      <c r="C2" s="2"/>
      <c r="D2" s="2"/>
      <c r="E2" s="2" t="s">
        <v>13</v>
      </c>
      <c r="F2" s="86">
        <f>F68</f>
        <v>68.932837933474872</v>
      </c>
      <c r="G2" s="47"/>
      <c r="H2" s="2"/>
    </row>
    <row r="3" spans="2:8" ht="12.75" x14ac:dyDescent="0.2">
      <c r="B3" s="3" t="s">
        <v>82</v>
      </c>
      <c r="C3" s="4"/>
      <c r="D3" s="48"/>
      <c r="E3" s="5"/>
    </row>
    <row r="4" spans="2:8" ht="12.75" x14ac:dyDescent="0.2">
      <c r="B4" s="176" t="s">
        <v>0</v>
      </c>
      <c r="C4" s="176"/>
      <c r="D4" s="49" t="s">
        <v>14</v>
      </c>
      <c r="E4" s="28" t="s">
        <v>15</v>
      </c>
      <c r="F4" s="7" t="s">
        <v>16</v>
      </c>
      <c r="G4" s="47"/>
    </row>
    <row r="5" spans="2:8" ht="12.75" x14ac:dyDescent="0.2">
      <c r="B5" s="8">
        <v>0.3</v>
      </c>
      <c r="C5" s="9" t="s">
        <v>3</v>
      </c>
      <c r="D5" s="10" t="s">
        <v>65</v>
      </c>
      <c r="E5" s="152">
        <v>79.64</v>
      </c>
      <c r="F5" s="51">
        <f>E5*B5</f>
        <v>23.891999999999999</v>
      </c>
      <c r="G5" s="52"/>
    </row>
    <row r="6" spans="2:8" ht="12.75" x14ac:dyDescent="0.2">
      <c r="B6" s="8"/>
      <c r="C6" s="9" t="s">
        <v>3</v>
      </c>
      <c r="D6" s="10"/>
      <c r="E6" s="50">
        <v>0</v>
      </c>
      <c r="F6" s="51">
        <f t="shared" ref="F6:F39" si="0">E6*B6</f>
        <v>0</v>
      </c>
      <c r="G6" s="52"/>
    </row>
    <row r="7" spans="2:8" ht="12.75" x14ac:dyDescent="0.2">
      <c r="B7" s="8"/>
      <c r="C7" s="9" t="s">
        <v>3</v>
      </c>
      <c r="D7" s="10"/>
      <c r="E7" s="50">
        <v>0</v>
      </c>
      <c r="F7" s="51">
        <f t="shared" si="0"/>
        <v>0</v>
      </c>
      <c r="G7" s="52"/>
    </row>
    <row r="8" spans="2:8" ht="12.75" x14ac:dyDescent="0.2">
      <c r="B8" s="8"/>
      <c r="C8" s="9" t="s">
        <v>3</v>
      </c>
      <c r="D8" s="10"/>
      <c r="E8" s="50">
        <v>0</v>
      </c>
      <c r="F8" s="51">
        <f t="shared" si="0"/>
        <v>0</v>
      </c>
      <c r="G8" s="52"/>
    </row>
    <row r="9" spans="2:8" ht="12.75" x14ac:dyDescent="0.2">
      <c r="B9" s="8"/>
      <c r="C9" s="9" t="s">
        <v>3</v>
      </c>
      <c r="D9" s="10"/>
      <c r="E9" s="50">
        <v>0</v>
      </c>
      <c r="F9" s="51">
        <f t="shared" si="0"/>
        <v>0</v>
      </c>
      <c r="G9" s="52"/>
    </row>
    <row r="10" spans="2:8" ht="12.75" hidden="1" outlineLevel="1" x14ac:dyDescent="0.2">
      <c r="B10" s="8"/>
      <c r="C10" s="9" t="s">
        <v>3</v>
      </c>
      <c r="D10" s="10"/>
      <c r="E10" s="50">
        <v>0</v>
      </c>
      <c r="F10" s="51">
        <f t="shared" si="0"/>
        <v>0</v>
      </c>
      <c r="G10" s="52"/>
    </row>
    <row r="11" spans="2:8" ht="12.75" hidden="1" outlineLevel="1" x14ac:dyDescent="0.2">
      <c r="B11" s="8"/>
      <c r="C11" s="9" t="s">
        <v>3</v>
      </c>
      <c r="D11" s="10"/>
      <c r="E11" s="50">
        <v>0</v>
      </c>
      <c r="F11" s="51">
        <f t="shared" si="0"/>
        <v>0</v>
      </c>
      <c r="G11" s="52"/>
    </row>
    <row r="12" spans="2:8" ht="12.75" collapsed="1" x14ac:dyDescent="0.2">
      <c r="B12" s="11" t="s">
        <v>40</v>
      </c>
      <c r="C12" s="12"/>
      <c r="D12" s="13"/>
      <c r="E12" s="53"/>
      <c r="F12" s="54">
        <f>SUM(F5:F11)</f>
        <v>23.891999999999999</v>
      </c>
      <c r="G12" s="52"/>
    </row>
    <row r="13" spans="2:8" ht="12.75" customHeight="1" x14ac:dyDescent="0.2">
      <c r="B13" s="14">
        <f>SUM(B5:B11)</f>
        <v>0.3</v>
      </c>
      <c r="C13" s="15" t="s">
        <v>3</v>
      </c>
      <c r="D13" s="5"/>
      <c r="E13" s="5"/>
    </row>
    <row r="14" spans="2:8" ht="12.75" customHeight="1" x14ac:dyDescent="0.2">
      <c r="B14" s="3" t="s">
        <v>99</v>
      </c>
      <c r="C14" s="16"/>
      <c r="D14" s="16"/>
      <c r="E14" s="16"/>
      <c r="F14" s="55"/>
    </row>
    <row r="15" spans="2:8" ht="12.75" x14ac:dyDescent="0.2">
      <c r="B15" s="17"/>
      <c r="C15" s="18"/>
      <c r="D15" s="56" t="s">
        <v>14</v>
      </c>
      <c r="E15" s="25" t="s">
        <v>15</v>
      </c>
      <c r="F15" s="20" t="s">
        <v>16</v>
      </c>
      <c r="G15" s="52"/>
    </row>
    <row r="16" spans="2:8" ht="12.75" x14ac:dyDescent="0.2">
      <c r="B16" s="8">
        <v>0.1</v>
      </c>
      <c r="C16" s="21" t="s">
        <v>3</v>
      </c>
      <c r="D16" s="22" t="s">
        <v>100</v>
      </c>
      <c r="E16" s="151">
        <v>4.47</v>
      </c>
      <c r="F16" s="57">
        <f t="shared" si="0"/>
        <v>0.44700000000000001</v>
      </c>
      <c r="G16" s="52"/>
    </row>
    <row r="17" spans="2:8" ht="12.75" x14ac:dyDescent="0.2">
      <c r="B17" s="8">
        <v>0.04</v>
      </c>
      <c r="C17" s="21" t="s">
        <v>3</v>
      </c>
      <c r="D17" s="22" t="s">
        <v>44</v>
      </c>
      <c r="E17" s="151">
        <v>0</v>
      </c>
      <c r="F17" s="57">
        <f t="shared" si="0"/>
        <v>0</v>
      </c>
      <c r="G17" s="52"/>
    </row>
    <row r="18" spans="2:8" ht="12.75" x14ac:dyDescent="0.2">
      <c r="B18" s="8">
        <v>0.1</v>
      </c>
      <c r="C18" s="21" t="s">
        <v>3</v>
      </c>
      <c r="D18" s="22" t="s">
        <v>37</v>
      </c>
      <c r="E18" s="151">
        <v>16.53</v>
      </c>
      <c r="F18" s="57">
        <f t="shared" si="0"/>
        <v>1.6530000000000002</v>
      </c>
      <c r="G18" s="52"/>
    </row>
    <row r="19" spans="2:8" ht="12.75" x14ac:dyDescent="0.2">
      <c r="B19" s="8">
        <v>0.2</v>
      </c>
      <c r="C19" s="9" t="s">
        <v>3</v>
      </c>
      <c r="D19" s="10" t="s">
        <v>101</v>
      </c>
      <c r="E19" s="151">
        <v>79.64</v>
      </c>
      <c r="F19" s="51">
        <f t="shared" si="0"/>
        <v>15.928000000000001</v>
      </c>
      <c r="G19" s="52"/>
    </row>
    <row r="20" spans="2:8" ht="12.75" x14ac:dyDescent="0.2">
      <c r="B20" s="8">
        <v>4.4999999999999998E-2</v>
      </c>
      <c r="C20" s="9" t="s">
        <v>3</v>
      </c>
      <c r="D20" s="10" t="s">
        <v>38</v>
      </c>
      <c r="E20" s="151">
        <v>150.69</v>
      </c>
      <c r="F20" s="51">
        <f t="shared" si="0"/>
        <v>6.7810499999999996</v>
      </c>
      <c r="G20" s="52"/>
    </row>
    <row r="21" spans="2:8" ht="12.75" hidden="1" outlineLevel="1" x14ac:dyDescent="0.2">
      <c r="B21" s="8"/>
      <c r="C21" s="9" t="s">
        <v>3</v>
      </c>
      <c r="D21" s="10"/>
      <c r="E21" s="50">
        <v>0</v>
      </c>
      <c r="F21" s="51">
        <f t="shared" si="0"/>
        <v>0</v>
      </c>
      <c r="G21" s="52"/>
    </row>
    <row r="22" spans="2:8" ht="12.75" hidden="1" outlineLevel="1" x14ac:dyDescent="0.2">
      <c r="B22" s="8"/>
      <c r="C22" s="9" t="s">
        <v>3</v>
      </c>
      <c r="D22" s="10"/>
      <c r="E22" s="50">
        <v>0</v>
      </c>
      <c r="F22" s="51">
        <f t="shared" si="0"/>
        <v>0</v>
      </c>
      <c r="G22" s="52"/>
    </row>
    <row r="23" spans="2:8" ht="12.75" hidden="1" outlineLevel="1" x14ac:dyDescent="0.2">
      <c r="B23" s="8"/>
      <c r="C23" s="9" t="s">
        <v>3</v>
      </c>
      <c r="D23" s="10"/>
      <c r="E23" s="50">
        <v>0</v>
      </c>
      <c r="F23" s="51">
        <f t="shared" si="0"/>
        <v>0</v>
      </c>
      <c r="G23" s="52"/>
    </row>
    <row r="24" spans="2:8" ht="12.75" hidden="1" outlineLevel="1" x14ac:dyDescent="0.2">
      <c r="B24" s="8"/>
      <c r="C24" s="9" t="s">
        <v>3</v>
      </c>
      <c r="D24" s="10"/>
      <c r="E24" s="50">
        <v>0</v>
      </c>
      <c r="F24" s="51">
        <f t="shared" si="0"/>
        <v>0</v>
      </c>
      <c r="G24" s="52"/>
    </row>
    <row r="25" spans="2:8" ht="12.75" hidden="1" outlineLevel="1" x14ac:dyDescent="0.2">
      <c r="B25" s="8"/>
      <c r="C25" s="9" t="s">
        <v>3</v>
      </c>
      <c r="D25" s="10"/>
      <c r="E25" s="50">
        <v>0</v>
      </c>
      <c r="F25" s="51">
        <f t="shared" si="0"/>
        <v>0</v>
      </c>
      <c r="G25" s="52"/>
    </row>
    <row r="26" spans="2:8" ht="12.75" collapsed="1" x14ac:dyDescent="0.2">
      <c r="B26" s="11" t="s">
        <v>39</v>
      </c>
      <c r="C26" s="12"/>
      <c r="D26" s="5"/>
      <c r="E26" s="23"/>
      <c r="F26" s="54">
        <f>SUM(F16:F25)</f>
        <v>24.809050000000003</v>
      </c>
      <c r="G26" s="58"/>
    </row>
    <row r="27" spans="2:8" ht="12.75" x14ac:dyDescent="0.2">
      <c r="B27" s="14">
        <f>SUM(B16:B25)</f>
        <v>0.48500000000000004</v>
      </c>
      <c r="C27" s="15" t="s">
        <v>3</v>
      </c>
      <c r="D27" s="5"/>
      <c r="E27" s="5"/>
      <c r="F27" s="52"/>
      <c r="G27" s="52"/>
    </row>
    <row r="28" spans="2:8" ht="12.75" x14ac:dyDescent="0.2">
      <c r="B28" s="3" t="s">
        <v>34</v>
      </c>
      <c r="C28" s="24"/>
      <c r="D28" s="24"/>
      <c r="E28" s="16"/>
      <c r="F28" s="59"/>
      <c r="G28" s="52"/>
    </row>
    <row r="29" spans="2:8" ht="12.75" x14ac:dyDescent="0.2">
      <c r="B29" s="177" t="s">
        <v>4</v>
      </c>
      <c r="C29" s="178"/>
      <c r="D29" s="60" t="s">
        <v>14</v>
      </c>
      <c r="E29" s="28" t="s">
        <v>15</v>
      </c>
      <c r="F29" s="7" t="s">
        <v>16</v>
      </c>
      <c r="G29" s="47"/>
    </row>
    <row r="30" spans="2:8" ht="12.75" x14ac:dyDescent="0.2">
      <c r="B30" s="8"/>
      <c r="C30" s="9" t="s">
        <v>3</v>
      </c>
      <c r="D30" s="10"/>
      <c r="E30" s="50">
        <v>0</v>
      </c>
      <c r="F30" s="51">
        <f t="shared" si="0"/>
        <v>0</v>
      </c>
      <c r="G30" s="52"/>
      <c r="H30" s="61"/>
    </row>
    <row r="31" spans="2:8" ht="12.75" x14ac:dyDescent="0.2">
      <c r="B31" s="8"/>
      <c r="C31" s="9" t="s">
        <v>3</v>
      </c>
      <c r="D31" s="10"/>
      <c r="E31" s="50">
        <v>0</v>
      </c>
      <c r="F31" s="51">
        <f t="shared" si="0"/>
        <v>0</v>
      </c>
      <c r="G31" s="52"/>
      <c r="H31" s="61"/>
    </row>
    <row r="32" spans="2:8" ht="12.75" x14ac:dyDescent="0.2">
      <c r="B32" s="8"/>
      <c r="C32" s="9" t="s">
        <v>3</v>
      </c>
      <c r="D32" s="10"/>
      <c r="E32" s="50">
        <v>0</v>
      </c>
      <c r="F32" s="51">
        <f t="shared" si="0"/>
        <v>0</v>
      </c>
      <c r="G32" s="52"/>
      <c r="H32" s="61"/>
    </row>
    <row r="33" spans="2:8" ht="12.75" x14ac:dyDescent="0.2">
      <c r="B33" s="8"/>
      <c r="C33" s="9" t="s">
        <v>3</v>
      </c>
      <c r="D33" s="78"/>
      <c r="E33" s="50">
        <v>0</v>
      </c>
      <c r="F33" s="51">
        <f t="shared" si="0"/>
        <v>0</v>
      </c>
      <c r="G33" s="52"/>
    </row>
    <row r="34" spans="2:8" ht="12.75" x14ac:dyDescent="0.2">
      <c r="B34" s="8"/>
      <c r="C34" s="9" t="s">
        <v>3</v>
      </c>
      <c r="D34" s="10"/>
      <c r="E34" s="50">
        <v>0</v>
      </c>
      <c r="F34" s="51">
        <f t="shared" si="0"/>
        <v>0</v>
      </c>
      <c r="G34" s="52"/>
    </row>
    <row r="35" spans="2:8" ht="12.75" x14ac:dyDescent="0.2">
      <c r="B35" s="8"/>
      <c r="C35" s="9" t="s">
        <v>3</v>
      </c>
      <c r="D35" s="10"/>
      <c r="E35" s="50">
        <v>0</v>
      </c>
      <c r="F35" s="51">
        <f t="shared" si="0"/>
        <v>0</v>
      </c>
      <c r="G35" s="52"/>
    </row>
    <row r="36" spans="2:8" ht="12.75" hidden="1" outlineLevel="1" x14ac:dyDescent="0.2">
      <c r="B36" s="8"/>
      <c r="C36" s="9" t="s">
        <v>3</v>
      </c>
      <c r="D36" s="10"/>
      <c r="E36" s="50">
        <v>0</v>
      </c>
      <c r="F36" s="51">
        <f t="shared" si="0"/>
        <v>0</v>
      </c>
      <c r="G36" s="52"/>
    </row>
    <row r="37" spans="2:8" ht="12.75" hidden="1" outlineLevel="1" x14ac:dyDescent="0.2">
      <c r="B37" s="8"/>
      <c r="C37" s="9" t="s">
        <v>3</v>
      </c>
      <c r="D37" s="10"/>
      <c r="E37" s="50">
        <v>0</v>
      </c>
      <c r="F37" s="51">
        <f t="shared" si="0"/>
        <v>0</v>
      </c>
      <c r="G37" s="52"/>
    </row>
    <row r="38" spans="2:8" ht="12.75" hidden="1" outlineLevel="1" x14ac:dyDescent="0.2">
      <c r="B38" s="8"/>
      <c r="C38" s="9" t="s">
        <v>3</v>
      </c>
      <c r="D38" s="10"/>
      <c r="E38" s="50">
        <v>0</v>
      </c>
      <c r="F38" s="51">
        <f t="shared" si="0"/>
        <v>0</v>
      </c>
      <c r="G38" s="52"/>
    </row>
    <row r="39" spans="2:8" ht="12.75" hidden="1" outlineLevel="1" x14ac:dyDescent="0.2">
      <c r="B39" s="8"/>
      <c r="C39" s="9" t="s">
        <v>3</v>
      </c>
      <c r="D39" s="10"/>
      <c r="E39" s="50">
        <v>0</v>
      </c>
      <c r="F39" s="51">
        <f t="shared" si="0"/>
        <v>0</v>
      </c>
      <c r="G39" s="52"/>
    </row>
    <row r="40" spans="2:8" ht="12.75" collapsed="1" x14ac:dyDescent="0.2">
      <c r="B40" s="11" t="s">
        <v>17</v>
      </c>
      <c r="C40" s="12"/>
      <c r="D40" s="5"/>
      <c r="E40" s="23"/>
      <c r="F40" s="54">
        <f>SUM(F30:F39)</f>
        <v>0</v>
      </c>
      <c r="G40" s="58"/>
    </row>
    <row r="41" spans="2:8" ht="12.75" x14ac:dyDescent="0.2">
      <c r="B41" s="26">
        <f>SUM(B30:B39)</f>
        <v>0</v>
      </c>
      <c r="C41" s="27" t="s">
        <v>3</v>
      </c>
      <c r="D41" s="5"/>
      <c r="E41" s="5"/>
      <c r="F41" s="52"/>
      <c r="G41" s="52"/>
    </row>
    <row r="42" spans="2:8" ht="7.5" customHeight="1" x14ac:dyDescent="0.2">
      <c r="B42" s="5"/>
      <c r="C42" s="5"/>
      <c r="D42" s="5"/>
      <c r="E42" s="5"/>
    </row>
    <row r="43" spans="2:8" ht="12.75" x14ac:dyDescent="0.2">
      <c r="B43" s="3" t="str">
        <f>[1]RECEITA!B42</f>
        <v>Acabamento</v>
      </c>
      <c r="C43" s="16"/>
      <c r="D43" s="16"/>
      <c r="E43" s="16"/>
      <c r="F43" s="59"/>
      <c r="G43" s="52"/>
    </row>
    <row r="44" spans="2:8" ht="12.75" x14ac:dyDescent="0.2">
      <c r="B44" s="177" t="s">
        <v>4</v>
      </c>
      <c r="C44" s="178"/>
      <c r="D44" s="60" t="s">
        <v>14</v>
      </c>
      <c r="E44" s="28" t="s">
        <v>15</v>
      </c>
      <c r="F44" s="7" t="s">
        <v>16</v>
      </c>
      <c r="G44" s="47"/>
    </row>
    <row r="45" spans="2:8" ht="12.75" x14ac:dyDescent="0.2">
      <c r="B45" s="8"/>
      <c r="C45" s="9" t="s">
        <v>3</v>
      </c>
      <c r="D45" s="10"/>
      <c r="E45" s="50">
        <v>0</v>
      </c>
      <c r="F45" s="51">
        <f t="shared" ref="F45:F50" si="1">E45*B45</f>
        <v>0</v>
      </c>
      <c r="G45" s="52"/>
      <c r="H45" s="61"/>
    </row>
    <row r="46" spans="2:8" ht="12.75" x14ac:dyDescent="0.2">
      <c r="B46" s="8"/>
      <c r="C46" s="9" t="s">
        <v>3</v>
      </c>
      <c r="D46" s="10"/>
      <c r="E46" s="50">
        <v>0</v>
      </c>
      <c r="F46" s="51">
        <f t="shared" si="1"/>
        <v>0</v>
      </c>
      <c r="G46" s="52"/>
      <c r="H46" s="61"/>
    </row>
    <row r="47" spans="2:8" ht="12.75" x14ac:dyDescent="0.2">
      <c r="B47" s="8"/>
      <c r="C47" s="9" t="s">
        <v>3</v>
      </c>
      <c r="D47" s="10"/>
      <c r="E47" s="50">
        <v>0</v>
      </c>
      <c r="F47" s="51">
        <f t="shared" si="1"/>
        <v>0</v>
      </c>
      <c r="G47" s="52"/>
    </row>
    <row r="48" spans="2:8" ht="12.75" hidden="1" outlineLevel="1" x14ac:dyDescent="0.2">
      <c r="B48" s="8"/>
      <c r="C48" s="9" t="s">
        <v>3</v>
      </c>
      <c r="D48" s="10"/>
      <c r="E48" s="50">
        <v>0</v>
      </c>
      <c r="F48" s="51">
        <f t="shared" si="1"/>
        <v>0</v>
      </c>
      <c r="G48" s="52"/>
    </row>
    <row r="49" spans="2:7" ht="12.75" hidden="1" outlineLevel="1" x14ac:dyDescent="0.2">
      <c r="B49" s="8"/>
      <c r="C49" s="9" t="s">
        <v>3</v>
      </c>
      <c r="D49" s="10"/>
      <c r="E49" s="50">
        <v>0</v>
      </c>
      <c r="F49" s="51">
        <f t="shared" si="1"/>
        <v>0</v>
      </c>
      <c r="G49" s="52"/>
    </row>
    <row r="50" spans="2:7" ht="12.75" hidden="1" outlineLevel="1" x14ac:dyDescent="0.2">
      <c r="B50" s="8"/>
      <c r="C50" s="9" t="s">
        <v>3</v>
      </c>
      <c r="D50" s="10"/>
      <c r="E50" s="50">
        <v>0</v>
      </c>
      <c r="F50" s="51">
        <f t="shared" si="1"/>
        <v>0</v>
      </c>
      <c r="G50" s="52"/>
    </row>
    <row r="51" spans="2:7" ht="12.75" collapsed="1" x14ac:dyDescent="0.2">
      <c r="B51" s="11" t="s">
        <v>18</v>
      </c>
      <c r="C51" s="12"/>
      <c r="D51" s="5"/>
      <c r="E51" s="23"/>
      <c r="F51" s="54">
        <f>SUM(F45:F50)</f>
        <v>0</v>
      </c>
      <c r="G51" s="58"/>
    </row>
    <row r="52" spans="2:7" ht="12.75" x14ac:dyDescent="0.2">
      <c r="B52" s="26">
        <f>SUM(B45:B50)</f>
        <v>0</v>
      </c>
      <c r="C52" s="27" t="s">
        <v>3</v>
      </c>
      <c r="D52" s="5"/>
      <c r="E52" s="5"/>
      <c r="F52" s="52"/>
      <c r="G52" s="52"/>
    </row>
    <row r="53" spans="2:7" ht="12.75" x14ac:dyDescent="0.2">
      <c r="B53" s="3" t="s">
        <v>19</v>
      </c>
      <c r="C53" s="16"/>
      <c r="D53" s="16"/>
      <c r="E53" s="16"/>
      <c r="F53" s="59"/>
    </row>
    <row r="54" spans="2:7" ht="12.75" x14ac:dyDescent="0.2">
      <c r="B54" s="179" t="s">
        <v>6</v>
      </c>
      <c r="C54" s="180"/>
      <c r="D54" s="29" t="s">
        <v>1</v>
      </c>
      <c r="E54" s="28" t="s">
        <v>20</v>
      </c>
      <c r="F54" s="29" t="s">
        <v>2</v>
      </c>
      <c r="G54" s="47"/>
    </row>
    <row r="55" spans="2:7" ht="12.75" x14ac:dyDescent="0.2">
      <c r="B55" s="30">
        <f>$D$66</f>
        <v>3.9249999999999998</v>
      </c>
      <c r="C55" s="9" t="s">
        <v>7</v>
      </c>
      <c r="D55" s="31" t="s">
        <v>5</v>
      </c>
      <c r="E55" s="50">
        <v>0</v>
      </c>
      <c r="F55" s="62">
        <f t="shared" ref="F55:F58" si="2">E55*B55</f>
        <v>0</v>
      </c>
      <c r="G55" s="52"/>
    </row>
    <row r="56" spans="2:7" ht="12.75" x14ac:dyDescent="0.2">
      <c r="B56" s="30">
        <f t="shared" ref="B56:B58" si="3">$D$66</f>
        <v>3.9249999999999998</v>
      </c>
      <c r="C56" s="9" t="s">
        <v>7</v>
      </c>
      <c r="D56" s="31" t="s">
        <v>21</v>
      </c>
      <c r="E56" s="50">
        <v>0</v>
      </c>
      <c r="F56" s="51">
        <f t="shared" si="2"/>
        <v>0</v>
      </c>
      <c r="G56" s="52"/>
    </row>
    <row r="57" spans="2:7" ht="12.75" x14ac:dyDescent="0.2">
      <c r="B57" s="30">
        <f t="shared" si="3"/>
        <v>3.9249999999999998</v>
      </c>
      <c r="C57" s="9" t="s">
        <v>7</v>
      </c>
      <c r="D57" s="31" t="s">
        <v>8</v>
      </c>
      <c r="E57" s="50">
        <v>0</v>
      </c>
      <c r="F57" s="51">
        <f t="shared" si="2"/>
        <v>0</v>
      </c>
      <c r="G57" s="52"/>
    </row>
    <row r="58" spans="2:7" ht="13.5" thickBot="1" x14ac:dyDescent="0.25">
      <c r="B58" s="30">
        <f t="shared" si="3"/>
        <v>3.9249999999999998</v>
      </c>
      <c r="C58" s="32" t="s">
        <v>7</v>
      </c>
      <c r="D58" s="33" t="s">
        <v>22</v>
      </c>
      <c r="E58" s="63">
        <v>0</v>
      </c>
      <c r="F58" s="64">
        <f t="shared" si="2"/>
        <v>0</v>
      </c>
      <c r="G58" s="52"/>
    </row>
    <row r="59" spans="2:7" ht="13.5" thickBot="1" x14ac:dyDescent="0.25">
      <c r="B59" s="168" t="s">
        <v>9</v>
      </c>
      <c r="C59" s="169"/>
      <c r="D59" s="175"/>
      <c r="E59" s="34"/>
      <c r="F59" s="54">
        <f>SUM(F55:F58)</f>
        <v>0</v>
      </c>
      <c r="G59" s="58"/>
    </row>
    <row r="60" spans="2:7" ht="13.5" thickBot="1" x14ac:dyDescent="0.25">
      <c r="B60" s="166" t="s">
        <v>23</v>
      </c>
      <c r="C60" s="167"/>
      <c r="D60" s="35">
        <v>0.2</v>
      </c>
      <c r="E60" s="2"/>
      <c r="F60" s="58"/>
      <c r="G60" s="58"/>
    </row>
    <row r="61" spans="2:7" ht="13.5" thickBot="1" x14ac:dyDescent="0.25">
      <c r="B61" s="168" t="s">
        <v>10</v>
      </c>
      <c r="C61" s="169"/>
      <c r="D61" s="36">
        <v>0.1</v>
      </c>
      <c r="E61" s="2"/>
      <c r="F61" s="58"/>
      <c r="G61" s="58"/>
    </row>
    <row r="62" spans="2:7" ht="13.5" thickBot="1" x14ac:dyDescent="0.25">
      <c r="B62" s="37" t="s">
        <v>24</v>
      </c>
      <c r="C62" s="38"/>
      <c r="D62" s="39">
        <f>D60-(D60*D61)</f>
        <v>0.18</v>
      </c>
      <c r="E62" s="2" t="s">
        <v>3</v>
      </c>
      <c r="F62" s="58"/>
      <c r="G62" s="58"/>
    </row>
    <row r="63" spans="2:7" s="66" customFormat="1" ht="15.75" thickBot="1" x14ac:dyDescent="0.3">
      <c r="B63" s="40" t="s">
        <v>25</v>
      </c>
      <c r="C63" s="41"/>
      <c r="D63" s="82">
        <f>(D65/D66)+(B69/D66)</f>
        <v>0.18000000000000002</v>
      </c>
      <c r="E63" s="81" t="s">
        <v>3</v>
      </c>
      <c r="F63" s="65"/>
      <c r="G63" s="65"/>
    </row>
    <row r="64" spans="2:7" ht="13.5" thickBot="1" x14ac:dyDescent="0.25">
      <c r="B64" s="67" t="s">
        <v>26</v>
      </c>
      <c r="C64" s="42"/>
      <c r="D64" s="68" t="s">
        <v>27</v>
      </c>
      <c r="F64" s="58"/>
      <c r="G64" s="58"/>
    </row>
    <row r="65" spans="2:8" ht="13.5" thickBot="1" x14ac:dyDescent="0.25">
      <c r="B65" s="69">
        <f>B13</f>
        <v>0.3</v>
      </c>
      <c r="C65" s="43" t="s">
        <v>3</v>
      </c>
      <c r="D65" s="70">
        <f>(SUM(B65,B67)-SUM(B65,B67)*D61)</f>
        <v>0.70650000000000002</v>
      </c>
      <c r="E65" s="5"/>
      <c r="F65" s="71" t="s">
        <v>28</v>
      </c>
      <c r="G65" s="52"/>
    </row>
    <row r="66" spans="2:8" ht="16.5" thickBot="1" x14ac:dyDescent="0.3">
      <c r="B66" s="67" t="s">
        <v>29</v>
      </c>
      <c r="C66" s="38"/>
      <c r="D66" s="83">
        <f>(B65+B67)/D60</f>
        <v>3.9249999999999998</v>
      </c>
      <c r="E66" s="44" t="s">
        <v>7</v>
      </c>
      <c r="F66" s="84">
        <f>D63</f>
        <v>0.18000000000000002</v>
      </c>
      <c r="G66" s="58"/>
    </row>
    <row r="67" spans="2:8" ht="13.5" thickBot="1" x14ac:dyDescent="0.25">
      <c r="B67" s="72">
        <f>B27</f>
        <v>0.48500000000000004</v>
      </c>
      <c r="C67" s="45" t="s">
        <v>3</v>
      </c>
      <c r="D67" s="73" t="s">
        <v>30</v>
      </c>
      <c r="E67" s="74">
        <f>D65+B69</f>
        <v>0.70650000000000002</v>
      </c>
      <c r="F67" s="75">
        <f>F12+F26+F40+F51+F59</f>
        <v>48.701050000000002</v>
      </c>
      <c r="G67" s="58"/>
    </row>
    <row r="68" spans="2:8" ht="13.5" thickBot="1" x14ac:dyDescent="0.25">
      <c r="B68" s="67" t="s">
        <v>31</v>
      </c>
      <c r="C68" s="38"/>
      <c r="D68" s="181" t="s">
        <v>42</v>
      </c>
      <c r="E68" s="182"/>
      <c r="F68" s="76">
        <f>F67/E67</f>
        <v>68.932837933474872</v>
      </c>
      <c r="G68" s="58"/>
    </row>
    <row r="69" spans="2:8" ht="13.5" thickBot="1" x14ac:dyDescent="0.25">
      <c r="B69" s="69">
        <f>B41+B52</f>
        <v>0</v>
      </c>
      <c r="C69" s="43" t="s">
        <v>3</v>
      </c>
      <c r="D69" s="183" t="s">
        <v>32</v>
      </c>
      <c r="E69" s="184"/>
      <c r="F69" s="77">
        <f>F68*D63</f>
        <v>12.407910828025479</v>
      </c>
      <c r="G69" s="164" t="s">
        <v>41</v>
      </c>
      <c r="H69" s="165"/>
    </row>
    <row r="70" spans="2:8" ht="13.5" thickBot="1" x14ac:dyDescent="0.25">
      <c r="B70" s="79"/>
      <c r="C70" s="80"/>
      <c r="D70" s="185" t="s">
        <v>33</v>
      </c>
      <c r="E70" s="185"/>
      <c r="F70" s="85">
        <f>(F69*G70)+F69</f>
        <v>24.815821656050957</v>
      </c>
      <c r="G70" s="162">
        <v>1</v>
      </c>
      <c r="H70" s="163"/>
    </row>
    <row r="71" spans="2:8" ht="13.9" customHeight="1" x14ac:dyDescent="0.2"/>
  </sheetData>
  <sheetProtection selectLockedCells="1"/>
  <mergeCells count="13">
    <mergeCell ref="B59:D59"/>
    <mergeCell ref="G70:H70"/>
    <mergeCell ref="G69:H69"/>
    <mergeCell ref="D1:E1"/>
    <mergeCell ref="B4:C4"/>
    <mergeCell ref="B29:C29"/>
    <mergeCell ref="B44:C44"/>
    <mergeCell ref="B54:C54"/>
    <mergeCell ref="B60:C60"/>
    <mergeCell ref="B61:C61"/>
    <mergeCell ref="D68:E68"/>
    <mergeCell ref="D69:E69"/>
    <mergeCell ref="D70:E70"/>
  </mergeCells>
  <printOptions horizontalCentered="1"/>
  <pageMargins left="0.19685039370078741" right="0.19685039370078741" top="0.15748031496062992" bottom="0" header="0" footer="0"/>
  <pageSetup paperSize="9" scale="79" fitToHeight="0" orientation="portrait" r:id="rId1"/>
  <customProperties>
    <customPr name="IbpWorksheetKeyString_GUID" r:id="rId2"/>
  </customProperties>
  <drawing r:id="rId3"/>
  <legacyDrawing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4140efeb-97d0-4a91-ba3f-b5236c9f186a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D306BFD60DC9749A2CA1D3D304A7A84" ma:contentTypeVersion="13" ma:contentTypeDescription="Create a new document." ma:contentTypeScope="" ma:versionID="de35a47ecf7144db701124ac5b0aa849">
  <xsd:schema xmlns:xsd="http://www.w3.org/2001/XMLSchema" xmlns:xs="http://www.w3.org/2001/XMLSchema" xmlns:p="http://schemas.microsoft.com/office/2006/metadata/properties" xmlns:ns2="4140efeb-97d0-4a91-ba3f-b5236c9f186a" xmlns:ns3="4aebf892-cba4-4b7d-b433-e92724bd71b4" targetNamespace="http://schemas.microsoft.com/office/2006/metadata/properties" ma:root="true" ma:fieldsID="737e4edc473db53c0b928332da402c15" ns2:_="" ns3:_="">
    <xsd:import namespace="4140efeb-97d0-4a91-ba3f-b5236c9f186a"/>
    <xsd:import namespace="4aebf892-cba4-4b7d-b433-e92724bd71b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_Flow_SignoffStatus" minOccurs="0"/>
                <xsd:element ref="ns2:MediaServiceLocatio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40efeb-97d0-4a91-ba3f-b5236c9f186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_Flow_SignoffStatus" ma:index="18" nillable="true" ma:displayName="Sign-off status" ma:internalName="Sign_x002d_off_x0020_status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ebf892-cba4-4b7d-b433-e92724bd71b4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46507-1BA4-40EE-8A96-BDA12012AC95}">
  <ds:schemaRefs>
    <ds:schemaRef ds:uri="http://schemas.microsoft.com/office/2006/documentManagement/types"/>
    <ds:schemaRef ds:uri="4140efeb-97d0-4a91-ba3f-b5236c9f186a"/>
    <ds:schemaRef ds:uri="http://purl.org/dc/dcmitype/"/>
    <ds:schemaRef ds:uri="http://schemas.microsoft.com/office/2006/metadata/properties"/>
    <ds:schemaRef ds:uri="4aebf892-cba4-4b7d-b433-e92724bd71b4"/>
    <ds:schemaRef ds:uri="http://www.w3.org/XML/1998/namespace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ABF95432-CDA3-442E-BAF2-1080A91CBB9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6328F77-953A-4735-A92D-CA61F4BF390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140efeb-97d0-4a91-ba3f-b5236c9f186a"/>
    <ds:schemaRef ds:uri="4aebf892-cba4-4b7d-b433-e92724bd71b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6</vt:i4>
      </vt:variant>
    </vt:vector>
  </HeadingPairs>
  <TitlesOfParts>
    <vt:vector size="13" baseType="lpstr">
      <vt:lpstr>Instruções de uso</vt:lpstr>
      <vt:lpstr>Colomba Amber &amp; Caramelo</vt:lpstr>
      <vt:lpstr>Barra de Ouro</vt:lpstr>
      <vt:lpstr>Copo Marshmellow</vt:lpstr>
      <vt:lpstr>Mini Ovos dois Choco</vt:lpstr>
      <vt:lpstr>Ovo Pipoca</vt:lpstr>
      <vt:lpstr>Ovo Pistache</vt:lpstr>
      <vt:lpstr>'Barra de Ouro'!Print_Area</vt:lpstr>
      <vt:lpstr>'Colomba Amber &amp; Caramelo'!Print_Area</vt:lpstr>
      <vt:lpstr>'Copo Marshmellow'!Print_Area</vt:lpstr>
      <vt:lpstr>'Mini Ovos dois Choco'!Print_Area</vt:lpstr>
      <vt:lpstr>'Ovo Pipoca'!Print_Area</vt:lpstr>
      <vt:lpstr>'Ovo Pistache'!Print_Area</vt:lpstr>
    </vt:vector>
  </TitlesOfParts>
  <Company>Puratos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rvac</dc:creator>
  <cp:lastModifiedBy>Boel Charlotte</cp:lastModifiedBy>
  <cp:lastPrinted>2023-07-25T00:59:07Z</cp:lastPrinted>
  <dcterms:created xsi:type="dcterms:W3CDTF">2017-04-19T09:21:27Z</dcterms:created>
  <dcterms:modified xsi:type="dcterms:W3CDTF">2023-10-19T19:30:04Z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0x010100DD306BFD60DC9749A2CA1D3D304A7A84</vt:lpwstr>
  </property>
</Properties>
</file>